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245" yWindow="109" windowWidth="16411" windowHeight="15487" activeTab="1"/>
  </bookViews>
  <sheets>
    <sheet name="Age Plot" sheetId="3" r:id="rId1"/>
    <sheet name="Model Comparisons" sheetId="4" r:id="rId2"/>
    <sheet name="Pseudo-R2" sheetId="5" r:id="rId3"/>
  </sheets>
  <calcPr calcId="125725"/>
</workbook>
</file>

<file path=xl/calcChain.xml><?xml version="1.0" encoding="utf-8"?>
<calcChain xmlns="http://schemas.openxmlformats.org/spreadsheetml/2006/main">
  <c r="F17" i="4"/>
  <c r="F21"/>
  <c r="G21"/>
  <c r="H21"/>
  <c r="J17" i="5"/>
  <c r="I17"/>
  <c r="H17"/>
  <c r="G17"/>
  <c r="D29"/>
  <c r="C29"/>
  <c r="C28"/>
  <c r="D28" s="1"/>
  <c r="G17" i="4"/>
  <c r="H17"/>
  <c r="C27" i="5"/>
  <c r="D27" s="1"/>
  <c r="G16" i="4"/>
  <c r="F16"/>
  <c r="G12"/>
  <c r="F12"/>
  <c r="G8"/>
  <c r="F8"/>
  <c r="D26" i="5"/>
  <c r="C26"/>
  <c r="C25"/>
  <c r="J13"/>
  <c r="I13"/>
  <c r="H13"/>
  <c r="G13"/>
  <c r="J9"/>
  <c r="I9"/>
  <c r="H9"/>
  <c r="G9"/>
  <c r="G5"/>
  <c r="H5"/>
  <c r="I5"/>
  <c r="J5"/>
  <c r="J5" i="3"/>
  <c r="J6"/>
  <c r="J7"/>
  <c r="J8"/>
  <c r="J9"/>
  <c r="J10"/>
  <c r="J11"/>
  <c r="J12"/>
  <c r="J13"/>
  <c r="J14"/>
  <c r="J15"/>
  <c r="J16"/>
  <c r="J17"/>
  <c r="J18"/>
  <c r="J19"/>
  <c r="J20"/>
  <c r="J21"/>
  <c r="J4"/>
  <c r="M4" s="1"/>
  <c r="R6"/>
  <c r="Q6"/>
  <c r="P6"/>
  <c r="R5"/>
  <c r="Q5"/>
  <c r="P5"/>
  <c r="O5"/>
  <c r="N5"/>
  <c r="M5"/>
  <c r="R4"/>
  <c r="Q4"/>
  <c r="P4"/>
  <c r="N4"/>
  <c r="O4"/>
  <c r="M6"/>
  <c r="N6"/>
  <c r="O6"/>
  <c r="H16" i="4" l="1"/>
  <c r="H12"/>
  <c r="H8"/>
</calcChain>
</file>

<file path=xl/sharedStrings.xml><?xml version="1.0" encoding="utf-8"?>
<sst xmlns="http://schemas.openxmlformats.org/spreadsheetml/2006/main" count="69" uniqueCount="57">
  <si>
    <t>Intercept</t>
  </si>
  <si>
    <t>Predicted</t>
  </si>
  <si>
    <t>Linear</t>
  </si>
  <si>
    <t>Quad</t>
  </si>
  <si>
    <t>Coefficients</t>
  </si>
  <si>
    <t>c1sess</t>
  </si>
  <si>
    <t>age80</t>
  </si>
  <si>
    <t>Values</t>
  </si>
  <si>
    <t>Age 75</t>
  </si>
  <si>
    <t>Age 80</t>
  </si>
  <si>
    <t>Age 85</t>
  </si>
  <si>
    <t>Session</t>
  </si>
  <si>
    <t>Note: It is your job to keep track of whether deviance should go up or down! 
These formulas work with ABSOLUTE VALUES.</t>
  </si>
  <si>
    <t>Model</t>
  </si>
  <si>
    <t>Deviance
(-2LL)</t>
  </si>
  <si>
    <t>AIC</t>
  </si>
  <si>
    <t>BIC</t>
  </si>
  <si>
    <t>Model
DF</t>
  </si>
  <si>
    <t>Abs Value 
-2LL Diff</t>
  </si>
  <si>
    <t>Abs Value DF Diff</t>
  </si>
  <si>
    <t>Exact p 
Value</t>
  </si>
  <si>
    <t>Quadratic Models</t>
  </si>
  <si>
    <t>*NOTE: This example uses ML so we can compare across any model.</t>
  </si>
  <si>
    <t>Residual Variance</t>
  </si>
  <si>
    <t>Random Intercept Variance</t>
  </si>
  <si>
    <t>Random Linear Variance</t>
  </si>
  <si>
    <t>Random Quad Variance</t>
  </si>
  <si>
    <t>% Residual Variance Reduced</t>
  </si>
  <si>
    <t>% Random Intercept Reduced</t>
  </si>
  <si>
    <t>% Random Linear Reduced</t>
  </si>
  <si>
    <t>% Random Quadratic Reduced</t>
  </si>
  <si>
    <t>3b) Random quadratic baseline</t>
  </si>
  <si>
    <t>4a) Add age on intercept, linear, quadratic</t>
  </si>
  <si>
    <t>5a) Add reason on intercept, linear, quadratic</t>
  </si>
  <si>
    <t>5b) Add reason on intercept, linear only</t>
  </si>
  <si>
    <t>Age Total R</t>
  </si>
  <si>
    <t>R</t>
  </si>
  <si>
    <t>R^2</t>
  </si>
  <si>
    <t>Time Total R</t>
  </si>
  <si>
    <t>R^2 Diff</t>
  </si>
  <si>
    <t>Does age predict RT?</t>
  </si>
  <si>
    <t>Does reasoning predict RT?</t>
  </si>
  <si>
    <t>Does reasoning (still) predict RT?</t>
  </si>
  <si>
    <t>Reasoning Total R</t>
  </si>
  <si>
    <t>Did we lose anything by removing reas*quad?</t>
  </si>
  <si>
    <t>Reasoning (Revised) Total R</t>
  </si>
  <si>
    <t>Education Total R</t>
  </si>
  <si>
    <t>6a) Add education on intercept, linear, quadratic</t>
  </si>
  <si>
    <t>R^2 for Education</t>
  </si>
  <si>
    <t>R^2 for Reasoning (revised)</t>
  </si>
  <si>
    <t>R^2 for Reasoning</t>
  </si>
  <si>
    <t>R^2 for Age</t>
  </si>
  <si>
    <t>Does education predict RT?</t>
  </si>
  <si>
    <t>From Model 4a</t>
  </si>
  <si>
    <t>Age</t>
  </si>
  <si>
    <t>Age*Lin</t>
  </si>
  <si>
    <t>Age*Quad</t>
  </si>
</sst>
</file>

<file path=xl/styles.xml><?xml version="1.0" encoding="utf-8"?>
<styleSheet xmlns="http://schemas.openxmlformats.org/spreadsheetml/2006/main">
  <numFmts count="7">
    <numFmt numFmtId="164" formatCode="0.0000"/>
    <numFmt numFmtId="165" formatCode="0.000"/>
    <numFmt numFmtId="166" formatCode="0.0"/>
    <numFmt numFmtId="167" formatCode="0.00000"/>
    <numFmt numFmtId="168" formatCode="#,##0.0"/>
    <numFmt numFmtId="169" formatCode="#,##0.000"/>
    <numFmt numFmtId="170" formatCode="#,##0.0000"/>
  </numFmts>
  <fonts count="9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indexed="4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167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165" fontId="1" fillId="0" borderId="0" xfId="0" applyNumberFormat="1" applyFont="1"/>
    <xf numFmtId="0" fontId="2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0" fontId="6" fillId="0" borderId="0" xfId="0" applyFont="1" applyAlignment="1">
      <alignment wrapText="1"/>
    </xf>
    <xf numFmtId="0" fontId="7" fillId="0" borderId="0" xfId="0" applyFont="1" applyAlignment="1">
      <alignment horizontal="center" wrapText="1"/>
    </xf>
    <xf numFmtId="3" fontId="7" fillId="0" borderId="0" xfId="0" applyNumberFormat="1" applyFont="1" applyAlignment="1">
      <alignment horizontal="center" wrapText="1"/>
    </xf>
    <xf numFmtId="164" fontId="7" fillId="0" borderId="0" xfId="0" applyNumberFormat="1" applyFont="1" applyAlignment="1">
      <alignment horizontal="center" wrapText="1"/>
    </xf>
    <xf numFmtId="0" fontId="6" fillId="0" borderId="0" xfId="0" applyFont="1"/>
    <xf numFmtId="3" fontId="6" fillId="0" borderId="0" xfId="0" applyNumberFormat="1" applyFont="1" applyAlignment="1">
      <alignment wrapText="1"/>
    </xf>
    <xf numFmtId="2" fontId="6" fillId="0" borderId="0" xfId="0" applyNumberFormat="1" applyFont="1" applyAlignment="1">
      <alignment wrapText="1"/>
    </xf>
    <xf numFmtId="164" fontId="6" fillId="0" borderId="0" xfId="0" applyNumberFormat="1" applyFont="1" applyAlignment="1">
      <alignment wrapText="1"/>
    </xf>
    <xf numFmtId="0" fontId="6" fillId="0" borderId="0" xfId="0" applyFont="1" applyAlignment="1">
      <alignment horizontal="left" wrapText="1" indent="2"/>
    </xf>
    <xf numFmtId="2" fontId="8" fillId="0" borderId="0" xfId="0" applyNumberFormat="1" applyFont="1" applyAlignment="1">
      <alignment wrapText="1"/>
    </xf>
    <xf numFmtId="165" fontId="6" fillId="0" borderId="0" xfId="0" applyNumberFormat="1" applyFont="1" applyAlignment="1">
      <alignment wrapText="1"/>
    </xf>
    <xf numFmtId="0" fontId="7" fillId="0" borderId="0" xfId="0" applyFont="1" applyAlignment="1">
      <alignment horizontal="left" wrapText="1" indent="2"/>
    </xf>
    <xf numFmtId="3" fontId="7" fillId="0" borderId="0" xfId="0" applyNumberFormat="1" applyFont="1" applyAlignment="1">
      <alignment wrapText="1"/>
    </xf>
    <xf numFmtId="0" fontId="7" fillId="0" borderId="0" xfId="0" applyFont="1" applyAlignment="1">
      <alignment wrapText="1"/>
    </xf>
    <xf numFmtId="165" fontId="7" fillId="0" borderId="0" xfId="0" applyNumberFormat="1" applyFont="1" applyAlignment="1">
      <alignment wrapText="1"/>
    </xf>
    <xf numFmtId="169" fontId="6" fillId="0" borderId="0" xfId="0" applyNumberFormat="1" applyFont="1" applyAlignment="1">
      <alignment wrapText="1"/>
    </xf>
    <xf numFmtId="0" fontId="3" fillId="0" borderId="0" xfId="1" applyFont="1"/>
    <xf numFmtId="0" fontId="4" fillId="0" borderId="0" xfId="1" applyFont="1" applyAlignment="1">
      <alignment horizontal="center" vertical="center" wrapText="1"/>
    </xf>
    <xf numFmtId="164" fontId="4" fillId="0" borderId="0" xfId="1" applyNumberFormat="1" applyFont="1" applyAlignment="1">
      <alignment horizontal="center" vertical="center" wrapText="1"/>
    </xf>
    <xf numFmtId="0" fontId="4" fillId="0" borderId="0" xfId="1" applyFont="1" applyAlignment="1">
      <alignment horizontal="center"/>
    </xf>
    <xf numFmtId="166" fontId="3" fillId="0" borderId="0" xfId="1" applyNumberFormat="1" applyFont="1" applyAlignment="1">
      <alignment horizontal="center"/>
    </xf>
    <xf numFmtId="1" fontId="3" fillId="0" borderId="0" xfId="1" applyNumberFormat="1" applyFont="1" applyAlignment="1">
      <alignment horizontal="center"/>
    </xf>
    <xf numFmtId="0" fontId="3" fillId="0" borderId="0" xfId="1" applyFont="1" applyAlignment="1">
      <alignment horizontal="center"/>
    </xf>
    <xf numFmtId="164" fontId="3" fillId="0" borderId="0" xfId="1" applyNumberFormat="1" applyFont="1" applyAlignment="1">
      <alignment horizontal="center"/>
    </xf>
    <xf numFmtId="0" fontId="3" fillId="0" borderId="0" xfId="1" applyFont="1" applyAlignment="1">
      <alignment horizontal="left" indent="2"/>
    </xf>
    <xf numFmtId="0" fontId="4" fillId="0" borderId="0" xfId="1" applyFont="1"/>
    <xf numFmtId="164" fontId="3" fillId="0" borderId="0" xfId="1" applyNumberFormat="1" applyFont="1"/>
    <xf numFmtId="0" fontId="2" fillId="0" borderId="0" xfId="0" applyFont="1" applyAlignment="1">
      <alignment horizontal="left"/>
    </xf>
    <xf numFmtId="168" fontId="6" fillId="0" borderId="0" xfId="0" applyNumberFormat="1" applyFont="1" applyAlignment="1">
      <alignment wrapText="1"/>
    </xf>
    <xf numFmtId="168" fontId="7" fillId="0" borderId="0" xfId="0" applyNumberFormat="1" applyFont="1" applyAlignment="1">
      <alignment wrapText="1"/>
    </xf>
    <xf numFmtId="170" fontId="6" fillId="0" borderId="0" xfId="0" applyNumberFormat="1" applyFont="1" applyAlignment="1">
      <alignment wrapText="1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0" xfId="1" applyFont="1" applyAlignment="1">
      <alignment horizontal="center" wrapText="1"/>
    </xf>
  </cellXfs>
  <cellStyles count="2">
    <cellStyle name="Normal" xfId="0" builtinId="0"/>
    <cellStyle name="Normal 2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Age by Quadratic Change over Session</a:t>
            </a:r>
          </a:p>
        </c:rich>
      </c:tx>
      <c:layout>
        <c:manualLayout>
          <c:xMode val="edge"/>
          <c:yMode val="edge"/>
          <c:x val="0.22381768254042764"/>
          <c:y val="3.688834706574745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4551885228085606"/>
          <c:y val="0.1686390532544379"/>
          <c:w val="0.8434145848661323"/>
          <c:h val="0.72041420118343202"/>
        </c:manualLayout>
      </c:layout>
      <c:lineChart>
        <c:grouping val="standard"/>
        <c:ser>
          <c:idx val="0"/>
          <c:order val="0"/>
          <c:tx>
            <c:strRef>
              <c:f>'Age Plot'!$L$4</c:f>
              <c:strCache>
                <c:ptCount val="1"/>
                <c:pt idx="0">
                  <c:v>Age 75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'Age Plot'!$M$4:$R$4</c:f>
              <c:numCache>
                <c:formatCode>0</c:formatCode>
                <c:ptCount val="6"/>
                <c:pt idx="0">
                  <c:v>1805.4425000000001</c:v>
                </c:pt>
                <c:pt idx="1">
                  <c:v>1722.2084000000002</c:v>
                </c:pt>
                <c:pt idx="2">
                  <c:v>1660.2201</c:v>
                </c:pt>
                <c:pt idx="3">
                  <c:v>1619.4776000000002</c:v>
                </c:pt>
                <c:pt idx="4">
                  <c:v>1599.9809000000002</c:v>
                </c:pt>
                <c:pt idx="5">
                  <c:v>1601.73</c:v>
                </c:pt>
              </c:numCache>
            </c:numRef>
          </c:val>
        </c:ser>
        <c:ser>
          <c:idx val="1"/>
          <c:order val="1"/>
          <c:tx>
            <c:strRef>
              <c:f>'Age Plot'!$L$5</c:f>
              <c:strCache>
                <c:ptCount val="1"/>
                <c:pt idx="0">
                  <c:v>Age 80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x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'Age Plot'!$M$5:$R$5</c:f>
              <c:numCache>
                <c:formatCode>0</c:formatCode>
                <c:ptCount val="6"/>
                <c:pt idx="0">
                  <c:v>1950.69</c:v>
                </c:pt>
                <c:pt idx="1">
                  <c:v>1842.8374000000001</c:v>
                </c:pt>
                <c:pt idx="2">
                  <c:v>1762.9395999999999</c:v>
                </c:pt>
                <c:pt idx="3">
                  <c:v>1710.9965999999999</c:v>
                </c:pt>
                <c:pt idx="4">
                  <c:v>1687.0084000000002</c:v>
                </c:pt>
                <c:pt idx="5">
                  <c:v>1690.9749999999999</c:v>
                </c:pt>
              </c:numCache>
            </c:numRef>
          </c:val>
        </c:ser>
        <c:ser>
          <c:idx val="2"/>
          <c:order val="2"/>
          <c:tx>
            <c:strRef>
              <c:f>'Age Plot'!$L$6</c:f>
              <c:strCache>
                <c:ptCount val="1"/>
                <c:pt idx="0">
                  <c:v>Age 85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'Age Plot'!$M$6:$R$6</c:f>
              <c:numCache>
                <c:formatCode>0</c:formatCode>
                <c:ptCount val="6"/>
                <c:pt idx="0">
                  <c:v>2095.9375</c:v>
                </c:pt>
                <c:pt idx="1">
                  <c:v>1963.4664</c:v>
                </c:pt>
                <c:pt idx="2">
                  <c:v>1865.6590999999999</c:v>
                </c:pt>
                <c:pt idx="3">
                  <c:v>1802.5155999999997</c:v>
                </c:pt>
                <c:pt idx="4">
                  <c:v>1774.0359000000001</c:v>
                </c:pt>
                <c:pt idx="5">
                  <c:v>1780.2199999999998</c:v>
                </c:pt>
              </c:numCache>
            </c:numRef>
          </c:val>
        </c:ser>
        <c:marker val="1"/>
        <c:axId val="60503552"/>
        <c:axId val="60514688"/>
      </c:lineChart>
      <c:catAx>
        <c:axId val="6050355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 Session</a:t>
                </a:r>
              </a:p>
            </c:rich>
          </c:tx>
          <c:layout>
            <c:manualLayout>
              <c:xMode val="edge"/>
              <c:yMode val="edge"/>
              <c:x val="0.5140844192063283"/>
              <c:y val="0.9408283901990136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60514688"/>
        <c:crosses val="autoZero"/>
        <c:auto val="1"/>
        <c:lblAlgn val="ctr"/>
        <c:lblOffset val="100"/>
        <c:tickLblSkip val="1"/>
        <c:tickMarkSkip val="1"/>
      </c:catAx>
      <c:valAx>
        <c:axId val="60514688"/>
        <c:scaling>
          <c:orientation val="minMax"/>
          <c:max val="2200"/>
          <c:min val="140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RT (msec)</a:t>
                </a:r>
              </a:p>
            </c:rich>
          </c:tx>
          <c:layout>
            <c:manualLayout>
              <c:xMode val="edge"/>
              <c:yMode val="edge"/>
              <c:x val="1.4084477489979584E-2"/>
              <c:y val="0.47041410941755996"/>
            </c:manualLayout>
          </c:layout>
          <c:spPr>
            <a:noFill/>
            <a:ln w="25400">
              <a:noFill/>
            </a:ln>
          </c:spPr>
        </c:title>
        <c:numFmt formatCode="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60503552"/>
        <c:crosses val="autoZero"/>
        <c:crossBetween val="between"/>
        <c:majorUnit val="2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7891936515840946"/>
          <c:y val="0.19283016620610652"/>
          <c:w val="0.47934132072602886"/>
          <c:h val="7.3776694131494888E-2"/>
        </c:manualLayout>
      </c:layout>
      <c:spPr>
        <a:solidFill>
          <a:srgbClr val="FFFFFF"/>
        </a:solidFill>
        <a:ln w="3175">
          <a:noFill/>
          <a:prstDash val="solid"/>
        </a:ln>
      </c:spPr>
    </c:legend>
    <c:plotVisOnly val="1"/>
    <c:dispBlanksAs val="gap"/>
  </c:chart>
  <c:spPr>
    <a:solidFill>
      <a:schemeClr val="lt1"/>
    </a:solidFill>
    <a:ln w="6350" cap="flat" cmpd="sng" algn="ctr">
      <a:solidFill>
        <a:schemeClr val="dk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224285</xdr:colOff>
      <xdr:row>7</xdr:row>
      <xdr:rowOff>69010</xdr:rowOff>
    </xdr:from>
    <xdr:to>
      <xdr:col>18</xdr:col>
      <xdr:colOff>457199</xdr:colOff>
      <xdr:row>26</xdr:row>
      <xdr:rowOff>94891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R111"/>
  <sheetViews>
    <sheetView workbookViewId="0">
      <selection activeCell="F29" sqref="F29"/>
    </sheetView>
  </sheetViews>
  <sheetFormatPr defaultColWidth="9.125" defaultRowHeight="12.9"/>
  <cols>
    <col min="1" max="4" width="8.875" style="1" customWidth="1"/>
    <col min="5" max="5" width="7.5" style="1" bestFit="1" customWidth="1"/>
    <col min="6" max="6" width="9.375" style="1" bestFit="1" customWidth="1"/>
    <col min="7" max="7" width="3.125" style="1" customWidth="1"/>
    <col min="8" max="8" width="9.25" style="1" bestFit="1" customWidth="1"/>
    <col min="9" max="9" width="9.875" style="1" customWidth="1"/>
    <col min="10" max="10" width="10.625" style="1" bestFit="1" customWidth="1"/>
    <col min="11" max="11" width="3.625" style="1" customWidth="1"/>
    <col min="12" max="12" width="9.25" style="2" customWidth="1"/>
    <col min="13" max="16384" width="9.125" style="2"/>
  </cols>
  <sheetData>
    <row r="1" spans="1:18" ht="13.6">
      <c r="A1" s="35" t="s">
        <v>53</v>
      </c>
      <c r="B1" s="6"/>
      <c r="C1" s="6"/>
      <c r="D1" s="6"/>
      <c r="E1" s="6"/>
      <c r="F1" s="6"/>
    </row>
    <row r="2" spans="1:18" ht="13.6">
      <c r="A2" s="40" t="s">
        <v>4</v>
      </c>
      <c r="B2" s="40"/>
      <c r="C2" s="40"/>
      <c r="D2" s="40"/>
      <c r="E2" s="40"/>
      <c r="F2" s="40"/>
      <c r="H2" s="40" t="s">
        <v>7</v>
      </c>
      <c r="I2" s="40"/>
      <c r="M2" s="39" t="s">
        <v>11</v>
      </c>
      <c r="N2" s="39"/>
      <c r="O2" s="39"/>
      <c r="P2" s="39"/>
      <c r="Q2" s="39"/>
      <c r="R2" s="39"/>
    </row>
    <row r="3" spans="1:18" ht="13.6">
      <c r="A3" s="6" t="s">
        <v>0</v>
      </c>
      <c r="B3" s="6" t="s">
        <v>2</v>
      </c>
      <c r="C3" s="6" t="s">
        <v>3</v>
      </c>
      <c r="D3" s="6" t="s">
        <v>54</v>
      </c>
      <c r="E3" s="6" t="s">
        <v>55</v>
      </c>
      <c r="F3" s="6" t="s">
        <v>56</v>
      </c>
      <c r="H3" s="6" t="s">
        <v>5</v>
      </c>
      <c r="I3" s="6" t="s">
        <v>6</v>
      </c>
      <c r="J3" s="6" t="s">
        <v>1</v>
      </c>
      <c r="K3" s="6"/>
      <c r="M3" s="1">
        <v>1</v>
      </c>
      <c r="N3" s="1">
        <v>2</v>
      </c>
      <c r="O3" s="1">
        <v>3</v>
      </c>
      <c r="P3" s="1">
        <v>4</v>
      </c>
      <c r="Q3" s="1">
        <v>5</v>
      </c>
      <c r="R3" s="1">
        <v>6</v>
      </c>
    </row>
    <row r="4" spans="1:18">
      <c r="A4" s="1">
        <v>1950.69</v>
      </c>
      <c r="B4" s="1">
        <v>-121.83</v>
      </c>
      <c r="C4" s="1">
        <v>13.977399999999999</v>
      </c>
      <c r="D4" s="1">
        <v>29.049499999999998</v>
      </c>
      <c r="E4" s="1">
        <v>-5.5945999999999998</v>
      </c>
      <c r="F4" s="1">
        <v>0.67090000000000005</v>
      </c>
      <c r="H4" s="1">
        <v>0</v>
      </c>
      <c r="I4" s="1">
        <v>-5</v>
      </c>
      <c r="J4" s="7">
        <f>A4 + (B4*H4) + (C4*H4*H4) + (D4*I4) + (E4*H4*I4) + (F4*H4*H4*I4)</f>
        <v>1805.4425000000001</v>
      </c>
      <c r="K4" s="4"/>
      <c r="L4" s="2" t="s">
        <v>8</v>
      </c>
      <c r="M4" s="7">
        <f>J4</f>
        <v>1805.4425000000001</v>
      </c>
      <c r="N4" s="7">
        <f>J5</f>
        <v>1722.2084000000002</v>
      </c>
      <c r="O4" s="7">
        <f>J6</f>
        <v>1660.2201</v>
      </c>
      <c r="P4" s="7">
        <f>J7</f>
        <v>1619.4776000000002</v>
      </c>
      <c r="Q4" s="7">
        <f>J8</f>
        <v>1599.9809000000002</v>
      </c>
      <c r="R4" s="7">
        <f>J9</f>
        <v>1601.73</v>
      </c>
    </row>
    <row r="5" spans="1:18">
      <c r="A5" s="1">
        <v>1950.69</v>
      </c>
      <c r="B5" s="1">
        <v>-121.83</v>
      </c>
      <c r="C5" s="1">
        <v>13.977399999999999</v>
      </c>
      <c r="D5" s="1">
        <v>29.049499999999998</v>
      </c>
      <c r="E5" s="1">
        <v>-5.5945999999999998</v>
      </c>
      <c r="F5" s="1">
        <v>0.67090000000000005</v>
      </c>
      <c r="H5" s="1">
        <v>1</v>
      </c>
      <c r="I5" s="1">
        <v>-5</v>
      </c>
      <c r="J5" s="7">
        <f t="shared" ref="J5:J21" si="0">A5 + (B5*H5) + (C5*H5*H5) + (D5*I5) + (E5*H5*I5) + (F5*H5*H5*I5)</f>
        <v>1722.2084000000002</v>
      </c>
      <c r="K5" s="4"/>
      <c r="L5" s="2" t="s">
        <v>9</v>
      </c>
      <c r="M5" s="7">
        <f>J10</f>
        <v>1950.69</v>
      </c>
      <c r="N5" s="7">
        <f>J11</f>
        <v>1842.8374000000001</v>
      </c>
      <c r="O5" s="7">
        <f>J12</f>
        <v>1762.9395999999999</v>
      </c>
      <c r="P5" s="7">
        <f>J13</f>
        <v>1710.9965999999999</v>
      </c>
      <c r="Q5" s="7">
        <f>J14</f>
        <v>1687.0084000000002</v>
      </c>
      <c r="R5" s="7">
        <f>J15</f>
        <v>1690.9749999999999</v>
      </c>
    </row>
    <row r="6" spans="1:18">
      <c r="A6" s="1">
        <v>1950.69</v>
      </c>
      <c r="B6" s="1">
        <v>-121.83</v>
      </c>
      <c r="C6" s="1">
        <v>13.977399999999999</v>
      </c>
      <c r="D6" s="1">
        <v>29.049499999999998</v>
      </c>
      <c r="E6" s="1">
        <v>-5.5945999999999998</v>
      </c>
      <c r="F6" s="1">
        <v>0.67090000000000005</v>
      </c>
      <c r="H6" s="1">
        <v>2</v>
      </c>
      <c r="I6" s="1">
        <v>-5</v>
      </c>
      <c r="J6" s="7">
        <f t="shared" si="0"/>
        <v>1660.2201</v>
      </c>
      <c r="K6" s="4"/>
      <c r="L6" s="2" t="s">
        <v>10</v>
      </c>
      <c r="M6" s="7">
        <f>J16</f>
        <v>2095.9375</v>
      </c>
      <c r="N6" s="7">
        <f>J17</f>
        <v>1963.4664</v>
      </c>
      <c r="O6" s="7">
        <f>J18</f>
        <v>1865.6590999999999</v>
      </c>
      <c r="P6" s="7">
        <f>J19</f>
        <v>1802.5155999999997</v>
      </c>
      <c r="Q6" s="7">
        <f>J20</f>
        <v>1774.0359000000001</v>
      </c>
      <c r="R6" s="7">
        <f>J21</f>
        <v>1780.2199999999998</v>
      </c>
    </row>
    <row r="7" spans="1:18">
      <c r="A7" s="1">
        <v>1950.69</v>
      </c>
      <c r="B7" s="1">
        <v>-121.83</v>
      </c>
      <c r="C7" s="1">
        <v>13.977399999999999</v>
      </c>
      <c r="D7" s="1">
        <v>29.049499999999998</v>
      </c>
      <c r="E7" s="1">
        <v>-5.5945999999999998</v>
      </c>
      <c r="F7" s="1">
        <v>0.67090000000000005</v>
      </c>
      <c r="H7" s="1">
        <v>3</v>
      </c>
      <c r="I7" s="1">
        <v>-5</v>
      </c>
      <c r="J7" s="7">
        <f t="shared" si="0"/>
        <v>1619.4776000000002</v>
      </c>
      <c r="K7" s="4"/>
      <c r="M7" s="5"/>
      <c r="N7" s="5"/>
    </row>
    <row r="8" spans="1:18">
      <c r="A8" s="1">
        <v>1950.69</v>
      </c>
      <c r="B8" s="1">
        <v>-121.83</v>
      </c>
      <c r="C8" s="1">
        <v>13.977399999999999</v>
      </c>
      <c r="D8" s="1">
        <v>29.049499999999998</v>
      </c>
      <c r="E8" s="1">
        <v>-5.5945999999999998</v>
      </c>
      <c r="F8" s="1">
        <v>0.67090000000000005</v>
      </c>
      <c r="H8" s="1">
        <v>4</v>
      </c>
      <c r="I8" s="1">
        <v>-5</v>
      </c>
      <c r="J8" s="7">
        <f t="shared" si="0"/>
        <v>1599.9809000000002</v>
      </c>
      <c r="K8" s="4"/>
      <c r="M8" s="5"/>
      <c r="N8" s="5"/>
    </row>
    <row r="9" spans="1:18">
      <c r="A9" s="1">
        <v>1950.69</v>
      </c>
      <c r="B9" s="1">
        <v>-121.83</v>
      </c>
      <c r="C9" s="1">
        <v>13.977399999999999</v>
      </c>
      <c r="D9" s="1">
        <v>29.049499999999998</v>
      </c>
      <c r="E9" s="1">
        <v>-5.5945999999999998</v>
      </c>
      <c r="F9" s="1">
        <v>0.67090000000000005</v>
      </c>
      <c r="H9" s="1">
        <v>5</v>
      </c>
      <c r="I9" s="1">
        <v>-5</v>
      </c>
      <c r="J9" s="7">
        <f t="shared" si="0"/>
        <v>1601.73</v>
      </c>
      <c r="K9" s="4"/>
      <c r="M9" s="5"/>
      <c r="N9" s="5"/>
    </row>
    <row r="10" spans="1:18">
      <c r="A10" s="1">
        <v>1950.69</v>
      </c>
      <c r="B10" s="1">
        <v>-121.83</v>
      </c>
      <c r="C10" s="1">
        <v>13.977399999999999</v>
      </c>
      <c r="D10" s="1">
        <v>29.049499999999998</v>
      </c>
      <c r="E10" s="1">
        <v>-5.5945999999999998</v>
      </c>
      <c r="F10" s="1">
        <v>0.67090000000000005</v>
      </c>
      <c r="H10" s="1">
        <v>0</v>
      </c>
      <c r="I10" s="1">
        <v>0</v>
      </c>
      <c r="J10" s="7">
        <f t="shared" si="0"/>
        <v>1950.69</v>
      </c>
      <c r="K10" s="4"/>
      <c r="M10" s="5"/>
      <c r="N10" s="5"/>
    </row>
    <row r="11" spans="1:18">
      <c r="A11" s="1">
        <v>1950.69</v>
      </c>
      <c r="B11" s="1">
        <v>-121.83</v>
      </c>
      <c r="C11" s="1">
        <v>13.977399999999999</v>
      </c>
      <c r="D11" s="1">
        <v>29.049499999999998</v>
      </c>
      <c r="E11" s="1">
        <v>-5.5945999999999998</v>
      </c>
      <c r="F11" s="1">
        <v>0.67090000000000005</v>
      </c>
      <c r="H11" s="1">
        <v>1</v>
      </c>
      <c r="I11" s="1">
        <v>0</v>
      </c>
      <c r="J11" s="7">
        <f t="shared" si="0"/>
        <v>1842.8374000000001</v>
      </c>
      <c r="K11" s="4"/>
      <c r="M11" s="5"/>
      <c r="N11" s="5"/>
    </row>
    <row r="12" spans="1:18">
      <c r="A12" s="1">
        <v>1950.69</v>
      </c>
      <c r="B12" s="1">
        <v>-121.83</v>
      </c>
      <c r="C12" s="1">
        <v>13.977399999999999</v>
      </c>
      <c r="D12" s="1">
        <v>29.049499999999998</v>
      </c>
      <c r="E12" s="1">
        <v>-5.5945999999999998</v>
      </c>
      <c r="F12" s="1">
        <v>0.67090000000000005</v>
      </c>
      <c r="H12" s="1">
        <v>2</v>
      </c>
      <c r="I12" s="1">
        <v>0</v>
      </c>
      <c r="J12" s="7">
        <f t="shared" si="0"/>
        <v>1762.9395999999999</v>
      </c>
      <c r="K12" s="4"/>
      <c r="M12" s="5"/>
      <c r="N12" s="5"/>
    </row>
    <row r="13" spans="1:18">
      <c r="A13" s="1">
        <v>1950.69</v>
      </c>
      <c r="B13" s="1">
        <v>-121.83</v>
      </c>
      <c r="C13" s="1">
        <v>13.977399999999999</v>
      </c>
      <c r="D13" s="1">
        <v>29.049499999999998</v>
      </c>
      <c r="E13" s="1">
        <v>-5.5945999999999998</v>
      </c>
      <c r="F13" s="1">
        <v>0.67090000000000005</v>
      </c>
      <c r="H13" s="1">
        <v>3</v>
      </c>
      <c r="I13" s="1">
        <v>0</v>
      </c>
      <c r="J13" s="7">
        <f t="shared" si="0"/>
        <v>1710.9965999999999</v>
      </c>
      <c r="K13" s="4"/>
      <c r="M13" s="5"/>
      <c r="N13" s="5"/>
    </row>
    <row r="14" spans="1:18">
      <c r="A14" s="1">
        <v>1950.69</v>
      </c>
      <c r="B14" s="1">
        <v>-121.83</v>
      </c>
      <c r="C14" s="1">
        <v>13.977399999999999</v>
      </c>
      <c r="D14" s="1">
        <v>29.049499999999998</v>
      </c>
      <c r="E14" s="1">
        <v>-5.5945999999999998</v>
      </c>
      <c r="F14" s="1">
        <v>0.67090000000000005</v>
      </c>
      <c r="H14" s="1">
        <v>4</v>
      </c>
      <c r="I14" s="1">
        <v>0</v>
      </c>
      <c r="J14" s="7">
        <f t="shared" si="0"/>
        <v>1687.0084000000002</v>
      </c>
      <c r="K14" s="4"/>
      <c r="M14" s="5"/>
      <c r="N14" s="5"/>
    </row>
    <row r="15" spans="1:18">
      <c r="A15" s="1">
        <v>1950.69</v>
      </c>
      <c r="B15" s="1">
        <v>-121.83</v>
      </c>
      <c r="C15" s="1">
        <v>13.977399999999999</v>
      </c>
      <c r="D15" s="1">
        <v>29.049499999999998</v>
      </c>
      <c r="E15" s="1">
        <v>-5.5945999999999998</v>
      </c>
      <c r="F15" s="1">
        <v>0.67090000000000005</v>
      </c>
      <c r="H15" s="1">
        <v>5</v>
      </c>
      <c r="I15" s="1">
        <v>0</v>
      </c>
      <c r="J15" s="7">
        <f t="shared" si="0"/>
        <v>1690.9749999999999</v>
      </c>
      <c r="K15" s="4"/>
      <c r="M15" s="5"/>
      <c r="N15" s="5"/>
    </row>
    <row r="16" spans="1:18">
      <c r="A16" s="1">
        <v>1950.69</v>
      </c>
      <c r="B16" s="1">
        <v>-121.83</v>
      </c>
      <c r="C16" s="1">
        <v>13.977399999999999</v>
      </c>
      <c r="D16" s="1">
        <v>29.049499999999998</v>
      </c>
      <c r="E16" s="1">
        <v>-5.5945999999999998</v>
      </c>
      <c r="F16" s="1">
        <v>0.67090000000000005</v>
      </c>
      <c r="H16" s="1">
        <v>0</v>
      </c>
      <c r="I16" s="1">
        <v>5</v>
      </c>
      <c r="J16" s="7">
        <f t="shared" si="0"/>
        <v>2095.9375</v>
      </c>
      <c r="K16" s="4"/>
      <c r="M16" s="5"/>
      <c r="N16" s="5"/>
    </row>
    <row r="17" spans="1:14">
      <c r="A17" s="1">
        <v>1950.69</v>
      </c>
      <c r="B17" s="1">
        <v>-121.83</v>
      </c>
      <c r="C17" s="1">
        <v>13.977399999999999</v>
      </c>
      <c r="D17" s="1">
        <v>29.049499999999998</v>
      </c>
      <c r="E17" s="1">
        <v>-5.5945999999999998</v>
      </c>
      <c r="F17" s="1">
        <v>0.67090000000000005</v>
      </c>
      <c r="H17" s="1">
        <v>1</v>
      </c>
      <c r="I17" s="1">
        <v>5</v>
      </c>
      <c r="J17" s="7">
        <f t="shared" si="0"/>
        <v>1963.4664</v>
      </c>
      <c r="K17" s="4"/>
      <c r="M17" s="5"/>
      <c r="N17" s="5"/>
    </row>
    <row r="18" spans="1:14">
      <c r="A18" s="1">
        <v>1950.69</v>
      </c>
      <c r="B18" s="1">
        <v>-121.83</v>
      </c>
      <c r="C18" s="1">
        <v>13.977399999999999</v>
      </c>
      <c r="D18" s="1">
        <v>29.049499999999998</v>
      </c>
      <c r="E18" s="1">
        <v>-5.5945999999999998</v>
      </c>
      <c r="F18" s="1">
        <v>0.67090000000000005</v>
      </c>
      <c r="H18" s="1">
        <v>2</v>
      </c>
      <c r="I18" s="1">
        <v>5</v>
      </c>
      <c r="J18" s="7">
        <f t="shared" si="0"/>
        <v>1865.6590999999999</v>
      </c>
      <c r="K18" s="4"/>
      <c r="M18" s="5"/>
      <c r="N18" s="5"/>
    </row>
    <row r="19" spans="1:14">
      <c r="A19" s="1">
        <v>1950.69</v>
      </c>
      <c r="B19" s="1">
        <v>-121.83</v>
      </c>
      <c r="C19" s="1">
        <v>13.977399999999999</v>
      </c>
      <c r="D19" s="1">
        <v>29.049499999999998</v>
      </c>
      <c r="E19" s="1">
        <v>-5.5945999999999998</v>
      </c>
      <c r="F19" s="1">
        <v>0.67090000000000005</v>
      </c>
      <c r="H19" s="1">
        <v>3</v>
      </c>
      <c r="I19" s="1">
        <v>5</v>
      </c>
      <c r="J19" s="7">
        <f t="shared" si="0"/>
        <v>1802.5155999999997</v>
      </c>
      <c r="K19" s="4"/>
      <c r="M19" s="5"/>
      <c r="N19" s="5"/>
    </row>
    <row r="20" spans="1:14">
      <c r="A20" s="1">
        <v>1950.69</v>
      </c>
      <c r="B20" s="1">
        <v>-121.83</v>
      </c>
      <c r="C20" s="1">
        <v>13.977399999999999</v>
      </c>
      <c r="D20" s="1">
        <v>29.049499999999998</v>
      </c>
      <c r="E20" s="1">
        <v>-5.5945999999999998</v>
      </c>
      <c r="F20" s="1">
        <v>0.67090000000000005</v>
      </c>
      <c r="H20" s="1">
        <v>4</v>
      </c>
      <c r="I20" s="1">
        <v>5</v>
      </c>
      <c r="J20" s="7">
        <f t="shared" si="0"/>
        <v>1774.0359000000001</v>
      </c>
      <c r="K20" s="4"/>
      <c r="M20" s="5"/>
      <c r="N20" s="5"/>
    </row>
    <row r="21" spans="1:14">
      <c r="A21" s="1">
        <v>1950.69</v>
      </c>
      <c r="B21" s="1">
        <v>-121.83</v>
      </c>
      <c r="C21" s="1">
        <v>13.977399999999999</v>
      </c>
      <c r="D21" s="1">
        <v>29.049499999999998</v>
      </c>
      <c r="E21" s="1">
        <v>-5.5945999999999998</v>
      </c>
      <c r="F21" s="1">
        <v>0.67090000000000005</v>
      </c>
      <c r="H21" s="1">
        <v>5</v>
      </c>
      <c r="I21" s="1">
        <v>5</v>
      </c>
      <c r="J21" s="7">
        <f t="shared" si="0"/>
        <v>1780.2199999999998</v>
      </c>
      <c r="K21" s="4"/>
      <c r="M21" s="5"/>
      <c r="N21" s="5"/>
    </row>
    <row r="22" spans="1:14">
      <c r="J22" s="3"/>
      <c r="K22" s="3"/>
      <c r="M22" s="5"/>
      <c r="N22" s="5"/>
    </row>
    <row r="23" spans="1:14">
      <c r="J23" s="3"/>
      <c r="K23" s="3"/>
      <c r="M23" s="5"/>
      <c r="N23" s="5"/>
    </row>
    <row r="24" spans="1:14">
      <c r="J24" s="3"/>
      <c r="K24" s="3"/>
      <c r="M24" s="5"/>
      <c r="N24" s="5"/>
    </row>
    <row r="25" spans="1:14">
      <c r="J25" s="3"/>
      <c r="K25" s="3"/>
      <c r="M25" s="5"/>
      <c r="N25" s="5"/>
    </row>
    <row r="26" spans="1:14">
      <c r="J26" s="3"/>
      <c r="K26" s="3"/>
      <c r="M26" s="5"/>
      <c r="N26" s="5"/>
    </row>
    <row r="27" spans="1:14">
      <c r="J27" s="3"/>
      <c r="K27" s="3"/>
      <c r="M27" s="5"/>
      <c r="N27" s="5"/>
    </row>
    <row r="28" spans="1:14">
      <c r="J28" s="3"/>
      <c r="K28" s="3"/>
      <c r="M28" s="5"/>
      <c r="N28" s="5"/>
    </row>
    <row r="29" spans="1:14">
      <c r="J29" s="3"/>
      <c r="K29" s="3"/>
      <c r="M29" s="5"/>
      <c r="N29" s="5"/>
    </row>
    <row r="30" spans="1:14">
      <c r="M30" s="5"/>
      <c r="N30" s="5"/>
    </row>
    <row r="31" spans="1:14">
      <c r="M31" s="5"/>
      <c r="N31" s="5"/>
    </row>
    <row r="32" spans="1:14">
      <c r="M32" s="5"/>
      <c r="N32" s="5"/>
    </row>
    <row r="33" spans="13:14">
      <c r="M33" s="5"/>
      <c r="N33" s="5"/>
    </row>
    <row r="34" spans="13:14">
      <c r="M34" s="5"/>
      <c r="N34" s="5"/>
    </row>
    <row r="35" spans="13:14">
      <c r="M35" s="5"/>
      <c r="N35" s="5"/>
    </row>
    <row r="36" spans="13:14">
      <c r="M36" s="5"/>
      <c r="N36" s="5"/>
    </row>
    <row r="37" spans="13:14">
      <c r="M37" s="5"/>
      <c r="N37" s="5"/>
    </row>
    <row r="38" spans="13:14">
      <c r="M38" s="5"/>
      <c r="N38" s="5"/>
    </row>
    <row r="39" spans="13:14">
      <c r="M39" s="5"/>
      <c r="N39" s="5"/>
    </row>
    <row r="40" spans="13:14">
      <c r="M40" s="5"/>
      <c r="N40" s="5"/>
    </row>
    <row r="41" spans="13:14">
      <c r="M41" s="5"/>
      <c r="N41" s="5"/>
    </row>
    <row r="42" spans="13:14">
      <c r="M42" s="5"/>
      <c r="N42" s="5"/>
    </row>
    <row r="43" spans="13:14">
      <c r="M43" s="5"/>
      <c r="N43" s="5"/>
    </row>
    <row r="44" spans="13:14">
      <c r="M44" s="5"/>
      <c r="N44" s="5"/>
    </row>
    <row r="45" spans="13:14">
      <c r="M45" s="5"/>
      <c r="N45" s="5"/>
    </row>
    <row r="46" spans="13:14">
      <c r="M46" s="5"/>
      <c r="N46" s="5"/>
    </row>
    <row r="47" spans="13:14">
      <c r="M47" s="5"/>
      <c r="N47" s="5"/>
    </row>
    <row r="48" spans="13:14">
      <c r="M48" s="5"/>
      <c r="N48" s="5"/>
    </row>
    <row r="49" spans="13:14">
      <c r="M49" s="5"/>
      <c r="N49" s="5"/>
    </row>
    <row r="50" spans="13:14">
      <c r="M50" s="5"/>
      <c r="N50" s="5"/>
    </row>
    <row r="51" spans="13:14">
      <c r="M51" s="5"/>
      <c r="N51" s="5"/>
    </row>
    <row r="52" spans="13:14">
      <c r="M52" s="5"/>
      <c r="N52" s="5"/>
    </row>
    <row r="53" spans="13:14">
      <c r="M53" s="5"/>
      <c r="N53" s="5"/>
    </row>
    <row r="54" spans="13:14">
      <c r="M54" s="5"/>
      <c r="N54" s="5"/>
    </row>
    <row r="55" spans="13:14">
      <c r="M55" s="5"/>
      <c r="N55" s="5"/>
    </row>
    <row r="56" spans="13:14">
      <c r="M56" s="5"/>
      <c r="N56" s="5"/>
    </row>
    <row r="57" spans="13:14">
      <c r="M57" s="5"/>
      <c r="N57" s="5"/>
    </row>
    <row r="58" spans="13:14">
      <c r="M58" s="5"/>
      <c r="N58" s="5"/>
    </row>
    <row r="59" spans="13:14">
      <c r="M59" s="5"/>
      <c r="N59" s="5"/>
    </row>
    <row r="60" spans="13:14">
      <c r="M60" s="5"/>
      <c r="N60" s="5"/>
    </row>
    <row r="61" spans="13:14">
      <c r="M61" s="5"/>
      <c r="N61" s="5"/>
    </row>
    <row r="62" spans="13:14">
      <c r="M62" s="5"/>
      <c r="N62" s="5"/>
    </row>
    <row r="63" spans="13:14">
      <c r="M63" s="5"/>
      <c r="N63" s="5"/>
    </row>
    <row r="64" spans="13:14">
      <c r="M64" s="5"/>
      <c r="N64" s="5"/>
    </row>
    <row r="65" spans="13:14">
      <c r="M65" s="5"/>
      <c r="N65" s="5"/>
    </row>
    <row r="66" spans="13:14">
      <c r="M66" s="5"/>
      <c r="N66" s="5"/>
    </row>
    <row r="67" spans="13:14">
      <c r="M67" s="5"/>
      <c r="N67" s="5"/>
    </row>
    <row r="68" spans="13:14">
      <c r="M68" s="5"/>
      <c r="N68" s="5"/>
    </row>
    <row r="69" spans="13:14">
      <c r="M69" s="5"/>
      <c r="N69" s="5"/>
    </row>
    <row r="70" spans="13:14">
      <c r="M70" s="5"/>
      <c r="N70" s="5"/>
    </row>
    <row r="71" spans="13:14">
      <c r="M71" s="5"/>
      <c r="N71" s="5"/>
    </row>
    <row r="72" spans="13:14">
      <c r="M72" s="5"/>
      <c r="N72" s="5"/>
    </row>
    <row r="73" spans="13:14">
      <c r="M73" s="5"/>
      <c r="N73" s="5"/>
    </row>
    <row r="74" spans="13:14">
      <c r="M74" s="5"/>
      <c r="N74" s="5"/>
    </row>
    <row r="75" spans="13:14">
      <c r="M75" s="5"/>
      <c r="N75" s="5"/>
    </row>
    <row r="76" spans="13:14">
      <c r="M76" s="5"/>
      <c r="N76" s="5"/>
    </row>
    <row r="77" spans="13:14">
      <c r="M77" s="5"/>
      <c r="N77" s="5"/>
    </row>
    <row r="78" spans="13:14">
      <c r="M78" s="5"/>
      <c r="N78" s="5"/>
    </row>
    <row r="79" spans="13:14">
      <c r="M79" s="5"/>
      <c r="N79" s="5"/>
    </row>
    <row r="80" spans="13:14">
      <c r="M80" s="5"/>
      <c r="N80" s="5"/>
    </row>
    <row r="81" spans="13:14">
      <c r="M81" s="5"/>
      <c r="N81" s="5"/>
    </row>
    <row r="82" spans="13:14">
      <c r="M82" s="5"/>
      <c r="N82" s="5"/>
    </row>
    <row r="83" spans="13:14">
      <c r="M83" s="5"/>
      <c r="N83" s="5"/>
    </row>
    <row r="84" spans="13:14">
      <c r="M84" s="5"/>
      <c r="N84" s="5"/>
    </row>
    <row r="85" spans="13:14">
      <c r="M85" s="5"/>
      <c r="N85" s="5"/>
    </row>
    <row r="86" spans="13:14">
      <c r="M86" s="5"/>
      <c r="N86" s="5"/>
    </row>
    <row r="87" spans="13:14">
      <c r="M87" s="5"/>
      <c r="N87" s="5"/>
    </row>
    <row r="88" spans="13:14">
      <c r="M88" s="5"/>
      <c r="N88" s="5"/>
    </row>
    <row r="89" spans="13:14">
      <c r="M89" s="5"/>
      <c r="N89" s="5"/>
    </row>
    <row r="90" spans="13:14">
      <c r="M90" s="5"/>
      <c r="N90" s="5"/>
    </row>
    <row r="91" spans="13:14">
      <c r="M91" s="5"/>
      <c r="N91" s="5"/>
    </row>
    <row r="92" spans="13:14">
      <c r="M92" s="5"/>
      <c r="N92" s="5"/>
    </row>
    <row r="93" spans="13:14">
      <c r="M93" s="5"/>
      <c r="N93" s="5"/>
    </row>
    <row r="94" spans="13:14">
      <c r="M94" s="5"/>
      <c r="N94" s="5"/>
    </row>
    <row r="95" spans="13:14">
      <c r="M95" s="5"/>
      <c r="N95" s="5"/>
    </row>
    <row r="96" spans="13:14">
      <c r="M96" s="5"/>
      <c r="N96" s="5"/>
    </row>
    <row r="97" spans="13:14">
      <c r="M97" s="5"/>
      <c r="N97" s="5"/>
    </row>
    <row r="98" spans="13:14">
      <c r="M98" s="5"/>
      <c r="N98" s="5"/>
    </row>
    <row r="99" spans="13:14">
      <c r="M99" s="5"/>
      <c r="N99" s="5"/>
    </row>
    <row r="100" spans="13:14">
      <c r="M100" s="5"/>
      <c r="N100" s="5"/>
    </row>
    <row r="101" spans="13:14">
      <c r="M101" s="5"/>
      <c r="N101" s="5"/>
    </row>
    <row r="102" spans="13:14">
      <c r="M102" s="5"/>
      <c r="N102" s="5"/>
    </row>
    <row r="103" spans="13:14">
      <c r="M103" s="5"/>
      <c r="N103" s="5"/>
    </row>
    <row r="104" spans="13:14">
      <c r="M104" s="5"/>
      <c r="N104" s="5"/>
    </row>
    <row r="105" spans="13:14">
      <c r="M105" s="5"/>
      <c r="N105" s="5"/>
    </row>
    <row r="106" spans="13:14">
      <c r="M106" s="5"/>
      <c r="N106" s="5"/>
    </row>
    <row r="107" spans="13:14">
      <c r="M107" s="5"/>
      <c r="N107" s="5"/>
    </row>
    <row r="108" spans="13:14">
      <c r="M108" s="5"/>
      <c r="N108" s="5"/>
    </row>
    <row r="109" spans="13:14">
      <c r="M109" s="5"/>
      <c r="N109" s="5"/>
    </row>
    <row r="110" spans="13:14">
      <c r="M110" s="5"/>
      <c r="N110" s="5"/>
    </row>
    <row r="111" spans="13:14">
      <c r="M111" s="5"/>
      <c r="N111" s="5"/>
    </row>
  </sheetData>
  <mergeCells count="3">
    <mergeCell ref="M2:R2"/>
    <mergeCell ref="A2:F2"/>
    <mergeCell ref="H2:I2"/>
  </mergeCells>
  <phoneticPr fontId="0" type="noConversion"/>
  <pageMargins left="0.75" right="0.75" top="1" bottom="1" header="0.5" footer="0.5"/>
  <pageSetup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3"/>
  <dimension ref="A1:I26"/>
  <sheetViews>
    <sheetView tabSelected="1" zoomScale="115" zoomScaleNormal="115" workbookViewId="0">
      <selection activeCell="A2" sqref="A2"/>
    </sheetView>
  </sheetViews>
  <sheetFormatPr defaultRowHeight="13.6"/>
  <cols>
    <col min="1" max="1" width="40.75" style="24" customWidth="1"/>
    <col min="2" max="2" width="12.875" style="24" customWidth="1"/>
    <col min="3" max="3" width="9.875" style="24" customWidth="1"/>
    <col min="4" max="4" width="9.375" style="24" customWidth="1"/>
    <col min="5" max="5" width="9.75" style="24" customWidth="1"/>
    <col min="6" max="6" width="11.5" style="24" customWidth="1"/>
    <col min="7" max="7" width="9.25" style="24" customWidth="1"/>
    <col min="8" max="8" width="11.875" style="34" bestFit="1" customWidth="1"/>
    <col min="9" max="16384" width="9" style="24"/>
  </cols>
  <sheetData>
    <row r="1" spans="1:9" ht="30.6" customHeight="1">
      <c r="A1" s="41" t="s">
        <v>12</v>
      </c>
      <c r="B1" s="41"/>
      <c r="C1" s="41"/>
      <c r="D1" s="41"/>
      <c r="E1" s="41"/>
      <c r="F1" s="41"/>
      <c r="G1" s="41"/>
      <c r="H1" s="41"/>
    </row>
    <row r="3" spans="1:9" ht="42.15" customHeight="1">
      <c r="A3" s="25" t="s">
        <v>13</v>
      </c>
      <c r="B3" s="25" t="s">
        <v>14</v>
      </c>
      <c r="C3" s="25" t="s">
        <v>15</v>
      </c>
      <c r="D3" s="25" t="s">
        <v>16</v>
      </c>
      <c r="E3" s="25" t="s">
        <v>17</v>
      </c>
      <c r="F3" s="25" t="s">
        <v>18</v>
      </c>
      <c r="G3" s="25" t="s">
        <v>19</v>
      </c>
      <c r="H3" s="26" t="s">
        <v>20</v>
      </c>
      <c r="I3" s="27"/>
    </row>
    <row r="4" spans="1:9">
      <c r="A4" s="27" t="s">
        <v>21</v>
      </c>
      <c r="B4" s="28"/>
      <c r="C4" s="28"/>
      <c r="D4" s="28"/>
      <c r="E4" s="29"/>
      <c r="F4" s="28"/>
      <c r="G4" s="30"/>
      <c r="H4" s="31"/>
      <c r="I4" s="27"/>
    </row>
    <row r="5" spans="1:9">
      <c r="A5" s="27"/>
      <c r="B5" s="28"/>
      <c r="C5" s="28"/>
      <c r="D5" s="28"/>
      <c r="E5" s="29"/>
      <c r="F5" s="28"/>
      <c r="G5" s="30"/>
      <c r="H5" s="31"/>
      <c r="I5" s="27"/>
    </row>
    <row r="6" spans="1:9">
      <c r="A6" s="8" t="s">
        <v>31</v>
      </c>
      <c r="B6" s="28">
        <v>8321.7999999999993</v>
      </c>
      <c r="C6" s="28">
        <v>8341.7999999999993</v>
      </c>
      <c r="D6" s="28">
        <v>8367.9</v>
      </c>
      <c r="E6" s="30">
        <v>10</v>
      </c>
      <c r="F6" s="28"/>
      <c r="G6" s="30"/>
      <c r="H6" s="31"/>
    </row>
    <row r="7" spans="1:9">
      <c r="A7" s="8" t="s">
        <v>32</v>
      </c>
      <c r="B7" s="30">
        <v>8310.2000000000007</v>
      </c>
      <c r="C7" s="30">
        <v>8336.2000000000007</v>
      </c>
      <c r="D7" s="30">
        <v>8370.2000000000007</v>
      </c>
      <c r="E7" s="30">
        <v>13</v>
      </c>
      <c r="F7" s="28"/>
      <c r="G7" s="30"/>
      <c r="H7" s="31"/>
    </row>
    <row r="8" spans="1:9">
      <c r="A8" s="32" t="s">
        <v>40</v>
      </c>
      <c r="B8" s="28"/>
      <c r="C8" s="28"/>
      <c r="D8" s="28"/>
      <c r="E8" s="29"/>
      <c r="F8" s="28">
        <f>ABS(B6-B7)</f>
        <v>11.599999999998545</v>
      </c>
      <c r="G8" s="30">
        <f>ABS(E6-E7)</f>
        <v>3</v>
      </c>
      <c r="H8" s="31">
        <f>CHIDIST(F8,G8)</f>
        <v>8.8868886125672789E-3</v>
      </c>
    </row>
    <row r="9" spans="1:9">
      <c r="B9" s="30"/>
      <c r="C9" s="30"/>
      <c r="D9" s="30"/>
      <c r="E9" s="30"/>
      <c r="F9" s="30"/>
      <c r="G9" s="30"/>
      <c r="H9" s="31"/>
    </row>
    <row r="10" spans="1:9">
      <c r="A10" s="8" t="s">
        <v>32</v>
      </c>
      <c r="B10" s="30">
        <v>8310.2000000000007</v>
      </c>
      <c r="C10" s="30">
        <v>8336.2000000000007</v>
      </c>
      <c r="D10" s="30">
        <v>8370.2000000000007</v>
      </c>
      <c r="E10" s="30">
        <v>13</v>
      </c>
      <c r="F10" s="28"/>
      <c r="G10" s="30"/>
      <c r="H10" s="31"/>
    </row>
    <row r="11" spans="1:9">
      <c r="A11" s="8" t="s">
        <v>33</v>
      </c>
      <c r="B11" s="30">
        <v>8297.7000000000007</v>
      </c>
      <c r="C11" s="30">
        <v>8329.7000000000007</v>
      </c>
      <c r="D11" s="30">
        <v>8371.6</v>
      </c>
      <c r="E11" s="30">
        <v>16</v>
      </c>
      <c r="F11" s="28"/>
      <c r="G11" s="30"/>
      <c r="H11" s="31"/>
    </row>
    <row r="12" spans="1:9">
      <c r="A12" s="32" t="s">
        <v>41</v>
      </c>
      <c r="B12" s="28"/>
      <c r="C12" s="28"/>
      <c r="D12" s="28"/>
      <c r="E12" s="29"/>
      <c r="F12" s="28">
        <f>ABS(B10-B11)</f>
        <v>12.5</v>
      </c>
      <c r="G12" s="30">
        <f>ABS(E10-E11)</f>
        <v>3</v>
      </c>
      <c r="H12" s="31">
        <f>CHIDIST(F12,G12)</f>
        <v>5.8526625191506719E-3</v>
      </c>
    </row>
    <row r="13" spans="1:9">
      <c r="B13" s="30"/>
      <c r="C13" s="30"/>
      <c r="D13" s="30"/>
      <c r="E13" s="30"/>
      <c r="F13" s="30"/>
      <c r="G13" s="30"/>
      <c r="H13" s="31"/>
    </row>
    <row r="14" spans="1:9">
      <c r="A14" s="8" t="s">
        <v>32</v>
      </c>
      <c r="B14" s="30">
        <v>8310.2000000000007</v>
      </c>
      <c r="C14" s="30">
        <v>8336.2000000000007</v>
      </c>
      <c r="D14" s="30">
        <v>8370.2000000000007</v>
      </c>
      <c r="E14" s="30">
        <v>13</v>
      </c>
      <c r="F14" s="28"/>
      <c r="G14" s="30"/>
      <c r="H14" s="31"/>
    </row>
    <row r="15" spans="1:9">
      <c r="A15" s="8" t="s">
        <v>34</v>
      </c>
      <c r="B15" s="30">
        <v>8300.1</v>
      </c>
      <c r="C15" s="30">
        <v>8330.1</v>
      </c>
      <c r="D15" s="30">
        <v>8369.2999999999993</v>
      </c>
      <c r="E15" s="30">
        <v>15</v>
      </c>
      <c r="F15" s="28"/>
      <c r="G15" s="30"/>
      <c r="H15" s="31"/>
    </row>
    <row r="16" spans="1:9">
      <c r="A16" s="32" t="s">
        <v>42</v>
      </c>
      <c r="B16" s="28"/>
      <c r="C16" s="28"/>
      <c r="D16" s="28"/>
      <c r="E16" s="29"/>
      <c r="F16" s="28">
        <f>ABS(B14-B15)</f>
        <v>10.100000000000364</v>
      </c>
      <c r="G16" s="30">
        <f>ABS(E14-E15)</f>
        <v>2</v>
      </c>
      <c r="H16" s="31">
        <f>CHIDIST(F16,G16)</f>
        <v>6.4093334465225894E-3</v>
      </c>
    </row>
    <row r="17" spans="1:8">
      <c r="A17" s="32" t="s">
        <v>44</v>
      </c>
      <c r="B17" s="30"/>
      <c r="C17" s="30"/>
      <c r="D17" s="30"/>
      <c r="E17" s="30"/>
      <c r="F17" s="28">
        <f>ABS(B11-B15)</f>
        <v>2.3999999999996362</v>
      </c>
      <c r="G17" s="30">
        <f>ABS(E11-E15)</f>
        <v>1</v>
      </c>
      <c r="H17" s="31">
        <f>CHIDIST(F17,G17)</f>
        <v>0.12133528119147419</v>
      </c>
    </row>
    <row r="18" spans="1:8">
      <c r="B18" s="30"/>
      <c r="C18" s="30"/>
      <c r="D18" s="30"/>
      <c r="E18" s="30"/>
      <c r="F18" s="30"/>
      <c r="G18" s="30"/>
      <c r="H18" s="31"/>
    </row>
    <row r="19" spans="1:8">
      <c r="A19" s="8" t="s">
        <v>34</v>
      </c>
      <c r="B19" s="30">
        <v>8300.1</v>
      </c>
      <c r="C19" s="30">
        <v>8330.1</v>
      </c>
      <c r="D19" s="30">
        <v>8369.2999999999993</v>
      </c>
      <c r="E19" s="30">
        <v>15</v>
      </c>
      <c r="F19" s="30"/>
      <c r="G19" s="30"/>
      <c r="H19" s="31"/>
    </row>
    <row r="20" spans="1:8">
      <c r="A20" s="24" t="s">
        <v>47</v>
      </c>
      <c r="B20" s="28">
        <v>8295.4</v>
      </c>
      <c r="C20" s="28">
        <v>8337.4</v>
      </c>
      <c r="D20" s="28">
        <v>8392.2999999999993</v>
      </c>
      <c r="E20" s="30">
        <v>21</v>
      </c>
      <c r="F20" s="30"/>
      <c r="G20" s="30"/>
      <c r="H20" s="31"/>
    </row>
    <row r="21" spans="1:8">
      <c r="A21" s="32" t="s">
        <v>52</v>
      </c>
      <c r="B21" s="28"/>
      <c r="C21" s="28"/>
      <c r="D21" s="28"/>
      <c r="E21" s="29"/>
      <c r="F21" s="28">
        <f>ABS(B19-B20)</f>
        <v>4.7000000000007276</v>
      </c>
      <c r="G21" s="30">
        <f>ABS(E19-E20)</f>
        <v>6</v>
      </c>
      <c r="H21" s="31">
        <f>CHIDIST(F21,G21)</f>
        <v>0.5828247971092575</v>
      </c>
    </row>
    <row r="22" spans="1:8">
      <c r="B22" s="30"/>
      <c r="C22" s="30"/>
      <c r="D22" s="30"/>
      <c r="E22" s="30"/>
      <c r="F22" s="30"/>
      <c r="G22" s="30"/>
      <c r="H22" s="31"/>
    </row>
    <row r="23" spans="1:8">
      <c r="A23" s="33" t="s">
        <v>22</v>
      </c>
      <c r="B23" s="30"/>
      <c r="C23" s="30"/>
      <c r="D23" s="30"/>
      <c r="E23" s="30"/>
      <c r="F23" s="30"/>
      <c r="G23" s="30"/>
      <c r="H23" s="31"/>
    </row>
    <row r="25" spans="1:8">
      <c r="A25" s="33"/>
    </row>
    <row r="26" spans="1:8">
      <c r="A26" s="33"/>
    </row>
  </sheetData>
  <mergeCells count="1">
    <mergeCell ref="A1:H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IV37"/>
  <sheetViews>
    <sheetView zoomScale="115" zoomScaleNormal="115" workbookViewId="0">
      <selection activeCell="B25" sqref="B25:D29"/>
    </sheetView>
  </sheetViews>
  <sheetFormatPr defaultRowHeight="13.6"/>
  <cols>
    <col min="1" max="1" width="42.875" style="8" customWidth="1"/>
    <col min="2" max="5" width="9.5" style="13" customWidth="1"/>
    <col min="6" max="6" width="4.125" style="8" customWidth="1"/>
    <col min="7" max="7" width="11.375" style="15" customWidth="1"/>
    <col min="8" max="8" width="11.5" style="15" bestFit="1" customWidth="1"/>
    <col min="9" max="9" width="11.375" style="15" customWidth="1"/>
    <col min="10" max="10" width="11.5" style="15" bestFit="1" customWidth="1"/>
    <col min="11" max="256" width="9" style="8"/>
    <col min="257" max="16384" width="9" style="12"/>
  </cols>
  <sheetData>
    <row r="1" spans="1:256" ht="52.3" customHeight="1">
      <c r="A1" s="9" t="s">
        <v>13</v>
      </c>
      <c r="B1" s="10" t="s">
        <v>23</v>
      </c>
      <c r="C1" s="10" t="s">
        <v>24</v>
      </c>
      <c r="D1" s="10" t="s">
        <v>25</v>
      </c>
      <c r="E1" s="10" t="s">
        <v>26</v>
      </c>
      <c r="F1" s="9"/>
      <c r="G1" s="11" t="s">
        <v>27</v>
      </c>
      <c r="H1" s="11" t="s">
        <v>28</v>
      </c>
      <c r="I1" s="11" t="s">
        <v>29</v>
      </c>
      <c r="J1" s="11" t="s">
        <v>30</v>
      </c>
    </row>
    <row r="3" spans="1:256">
      <c r="A3" s="8" t="s">
        <v>31</v>
      </c>
      <c r="B3" s="13">
        <v>20298</v>
      </c>
      <c r="C3" s="13">
        <v>273306</v>
      </c>
      <c r="D3" s="13">
        <v>25438</v>
      </c>
      <c r="E3" s="36">
        <v>622.80999999999995</v>
      </c>
      <c r="G3" s="14"/>
      <c r="H3" s="14"/>
      <c r="I3" s="14"/>
      <c r="J3" s="14"/>
    </row>
    <row r="4" spans="1:256">
      <c r="A4" s="8" t="s">
        <v>32</v>
      </c>
      <c r="B4" s="13">
        <v>20298</v>
      </c>
      <c r="C4" s="13">
        <v>242456</v>
      </c>
      <c r="D4" s="13">
        <v>24294</v>
      </c>
      <c r="E4" s="36">
        <v>606.35</v>
      </c>
    </row>
    <row r="5" spans="1:256" ht="14.3">
      <c r="A5" s="16" t="s">
        <v>51</v>
      </c>
      <c r="E5" s="36"/>
      <c r="G5" s="17">
        <f>100*((B3-B4)/B3)</f>
        <v>0</v>
      </c>
      <c r="H5" s="17">
        <f>100*((C3-C4)/C3)</f>
        <v>11.287714137267384</v>
      </c>
      <c r="I5" s="17">
        <f>100*((D3-D4)/D3)</f>
        <v>4.4972089000707598</v>
      </c>
      <c r="J5" s="17">
        <f>100*((E3-E4)/E3)</f>
        <v>2.6428605834845178</v>
      </c>
    </row>
    <row r="6" spans="1:256">
      <c r="A6" s="16"/>
      <c r="E6" s="36"/>
      <c r="G6" s="18"/>
      <c r="H6" s="18"/>
      <c r="I6" s="18"/>
      <c r="J6" s="18"/>
    </row>
    <row r="7" spans="1:256">
      <c r="A7" s="8" t="s">
        <v>32</v>
      </c>
      <c r="B7" s="13">
        <v>20298</v>
      </c>
      <c r="C7" s="13">
        <v>242456</v>
      </c>
      <c r="D7" s="13">
        <v>24294</v>
      </c>
      <c r="E7" s="36">
        <v>606.35</v>
      </c>
      <c r="G7" s="14"/>
      <c r="H7" s="14"/>
      <c r="I7" s="14"/>
      <c r="J7" s="14"/>
    </row>
    <row r="8" spans="1:256">
      <c r="A8" s="8" t="s">
        <v>33</v>
      </c>
      <c r="B8" s="13">
        <v>20298</v>
      </c>
      <c r="C8" s="13">
        <v>228049</v>
      </c>
      <c r="D8" s="13">
        <v>24041</v>
      </c>
      <c r="E8" s="36">
        <v>580.07000000000005</v>
      </c>
    </row>
    <row r="9" spans="1:256" ht="14.3">
      <c r="A9" s="16" t="s">
        <v>50</v>
      </c>
      <c r="E9" s="36"/>
      <c r="G9" s="17">
        <f>100*((B7-B8)/B7)</f>
        <v>0</v>
      </c>
      <c r="H9" s="17">
        <f>100*((C7-C8)/C7)</f>
        <v>5.9421090837100348</v>
      </c>
      <c r="I9" s="17">
        <f>100*((D7-D8)/D7)</f>
        <v>1.0414094014983122</v>
      </c>
      <c r="J9" s="17">
        <f>100*((E7-E8)/E7)</f>
        <v>4.3341304527088269</v>
      </c>
    </row>
    <row r="10" spans="1:256">
      <c r="A10" s="19"/>
      <c r="B10" s="20"/>
      <c r="C10" s="20"/>
      <c r="D10" s="20"/>
      <c r="E10" s="37"/>
      <c r="F10" s="21"/>
      <c r="G10" s="22"/>
      <c r="H10" s="22"/>
      <c r="I10" s="22"/>
      <c r="J10" s="22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21"/>
      <c r="DH10" s="21"/>
      <c r="DI10" s="21"/>
      <c r="DJ10" s="21"/>
      <c r="DK10" s="21"/>
      <c r="DL10" s="21"/>
      <c r="DM10" s="21"/>
      <c r="DN10" s="21"/>
      <c r="DO10" s="21"/>
      <c r="DP10" s="21"/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1"/>
      <c r="EC10" s="21"/>
      <c r="ED10" s="21"/>
      <c r="EE10" s="21"/>
      <c r="EF10" s="21"/>
      <c r="EG10" s="21"/>
      <c r="EH10" s="21"/>
      <c r="EI10" s="21"/>
      <c r="EJ10" s="21"/>
      <c r="EK10" s="21"/>
      <c r="EL10" s="21"/>
      <c r="EM10" s="21"/>
      <c r="EN10" s="21"/>
      <c r="EO10" s="21"/>
      <c r="EP10" s="21"/>
      <c r="EQ10" s="21"/>
      <c r="ER10" s="21"/>
      <c r="ES10" s="21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21"/>
      <c r="FF10" s="21"/>
      <c r="FG10" s="21"/>
      <c r="FH10" s="21"/>
      <c r="FI10" s="21"/>
      <c r="FJ10" s="21"/>
      <c r="FK10" s="21"/>
      <c r="FL10" s="21"/>
      <c r="FM10" s="21"/>
      <c r="FN10" s="21"/>
      <c r="FO10" s="21"/>
      <c r="FP10" s="21"/>
      <c r="FQ10" s="21"/>
      <c r="FR10" s="21"/>
      <c r="FS10" s="21"/>
      <c r="FT10" s="21"/>
      <c r="FU10" s="21"/>
      <c r="FV10" s="21"/>
      <c r="FW10" s="21"/>
      <c r="FX10" s="21"/>
      <c r="FY10" s="21"/>
      <c r="FZ10" s="21"/>
      <c r="GA10" s="21"/>
      <c r="GB10" s="21"/>
      <c r="GC10" s="21"/>
      <c r="GD10" s="21"/>
      <c r="GE10" s="21"/>
      <c r="GF10" s="21"/>
      <c r="GG10" s="21"/>
      <c r="GH10" s="21"/>
      <c r="GI10" s="21"/>
      <c r="GJ10" s="21"/>
      <c r="GK10" s="21"/>
      <c r="GL10" s="21"/>
      <c r="GM10" s="21"/>
      <c r="GN10" s="21"/>
      <c r="GO10" s="21"/>
      <c r="GP10" s="21"/>
      <c r="GQ10" s="21"/>
      <c r="GR10" s="21"/>
      <c r="GS10" s="21"/>
      <c r="GT10" s="21"/>
      <c r="GU10" s="21"/>
      <c r="GV10" s="21"/>
      <c r="GW10" s="21"/>
      <c r="GX10" s="21"/>
      <c r="GY10" s="21"/>
      <c r="GZ10" s="21"/>
      <c r="HA10" s="21"/>
      <c r="HB10" s="21"/>
      <c r="HC10" s="21"/>
      <c r="HD10" s="21"/>
      <c r="HE10" s="21"/>
      <c r="HF10" s="21"/>
      <c r="HG10" s="21"/>
      <c r="HH10" s="21"/>
      <c r="HI10" s="21"/>
      <c r="HJ10" s="21"/>
      <c r="HK10" s="21"/>
      <c r="HL10" s="21"/>
      <c r="HM10" s="21"/>
      <c r="HN10" s="21"/>
      <c r="HO10" s="21"/>
      <c r="HP10" s="21"/>
      <c r="HQ10" s="21"/>
      <c r="HR10" s="21"/>
      <c r="HS10" s="21"/>
      <c r="HT10" s="21"/>
      <c r="HU10" s="21"/>
      <c r="HV10" s="21"/>
      <c r="HW10" s="21"/>
      <c r="HX10" s="21"/>
      <c r="HY10" s="21"/>
      <c r="HZ10" s="21"/>
      <c r="IA10" s="21"/>
      <c r="IB10" s="21"/>
      <c r="IC10" s="21"/>
      <c r="ID10" s="21"/>
      <c r="IE10" s="21"/>
      <c r="IF10" s="21"/>
      <c r="IG10" s="21"/>
      <c r="IH10" s="21"/>
      <c r="II10" s="21"/>
      <c r="IJ10" s="21"/>
      <c r="IK10" s="21"/>
      <c r="IL10" s="21"/>
      <c r="IM10" s="21"/>
      <c r="IN10" s="21"/>
      <c r="IO10" s="21"/>
      <c r="IP10" s="21"/>
      <c r="IQ10" s="21"/>
      <c r="IR10" s="21"/>
      <c r="IS10" s="21"/>
      <c r="IT10" s="21"/>
      <c r="IU10" s="21"/>
      <c r="IV10" s="21"/>
    </row>
    <row r="11" spans="1:256">
      <c r="A11" s="8" t="s">
        <v>32</v>
      </c>
      <c r="B11" s="13">
        <v>20298</v>
      </c>
      <c r="C11" s="13">
        <v>242456</v>
      </c>
      <c r="D11" s="13">
        <v>24294</v>
      </c>
      <c r="E11" s="36">
        <v>606.35</v>
      </c>
      <c r="G11" s="14"/>
      <c r="H11" s="14"/>
      <c r="I11" s="14"/>
      <c r="J11" s="14"/>
    </row>
    <row r="12" spans="1:256">
      <c r="A12" s="8" t="s">
        <v>34</v>
      </c>
      <c r="B12" s="13">
        <v>20298</v>
      </c>
      <c r="C12" s="13">
        <v>228688</v>
      </c>
      <c r="D12" s="13">
        <v>24872</v>
      </c>
      <c r="E12" s="36">
        <v>606.16</v>
      </c>
    </row>
    <row r="13" spans="1:256" ht="14.3">
      <c r="A13" s="16" t="s">
        <v>49</v>
      </c>
      <c r="E13" s="36"/>
      <c r="G13" s="17">
        <f>100*((B11-B12)/B11)</f>
        <v>0</v>
      </c>
      <c r="H13" s="17">
        <f>100*((C11-C12)/C11)</f>
        <v>5.6785561091497012</v>
      </c>
      <c r="I13" s="17">
        <f>100*((D11-D12)/D11)</f>
        <v>-2.3791882769408081</v>
      </c>
      <c r="J13" s="17">
        <f>100*((E11-E12)/E11)</f>
        <v>3.1335037519593392E-2</v>
      </c>
    </row>
    <row r="14" spans="1:256" ht="14.3">
      <c r="A14" s="16"/>
      <c r="E14" s="36"/>
      <c r="G14" s="17"/>
      <c r="H14" s="17"/>
      <c r="I14" s="17"/>
      <c r="J14" s="17"/>
    </row>
    <row r="15" spans="1:256">
      <c r="A15" s="8" t="s">
        <v>34</v>
      </c>
      <c r="B15" s="13">
        <v>20298</v>
      </c>
      <c r="C15" s="13">
        <v>228688</v>
      </c>
      <c r="D15" s="13">
        <v>24872</v>
      </c>
      <c r="E15" s="36">
        <v>606.16</v>
      </c>
      <c r="G15" s="14"/>
      <c r="H15" s="14"/>
      <c r="I15" s="14"/>
      <c r="J15" s="14"/>
    </row>
    <row r="16" spans="1:256">
      <c r="A16" s="8" t="s">
        <v>47</v>
      </c>
      <c r="B16" s="13">
        <v>20298</v>
      </c>
      <c r="C16" s="13">
        <v>228585</v>
      </c>
      <c r="D16" s="13">
        <v>24129</v>
      </c>
      <c r="E16" s="36">
        <v>581.5</v>
      </c>
    </row>
    <row r="17" spans="1:10" ht="14.3">
      <c r="A17" s="16" t="s">
        <v>48</v>
      </c>
      <c r="G17" s="17">
        <f>100*((B15-B16)/B15)</f>
        <v>0</v>
      </c>
      <c r="H17" s="17">
        <f>100*((C15-C16)/C15)</f>
        <v>4.5039529839781711E-2</v>
      </c>
      <c r="I17" s="17">
        <f>100*((D15-D16)/D15)</f>
        <v>2.987294950144741</v>
      </c>
      <c r="J17" s="17">
        <f>100*((E15-E16)/E15)</f>
        <v>4.0682328098191851</v>
      </c>
    </row>
    <row r="18" spans="1:10" ht="14.3">
      <c r="A18" s="16"/>
      <c r="G18" s="17"/>
      <c r="H18" s="17"/>
      <c r="I18" s="17"/>
      <c r="J18" s="17"/>
    </row>
    <row r="19" spans="1:10" ht="14.3">
      <c r="A19" s="16"/>
      <c r="G19" s="17"/>
      <c r="H19" s="17"/>
      <c r="I19" s="17"/>
      <c r="J19" s="17"/>
    </row>
    <row r="20" spans="1:10" ht="14.3">
      <c r="A20" s="16"/>
      <c r="G20" s="17"/>
      <c r="H20" s="17"/>
      <c r="I20" s="17"/>
      <c r="J20" s="17"/>
    </row>
    <row r="21" spans="1:10" ht="14.3">
      <c r="A21" s="16"/>
      <c r="G21" s="17"/>
      <c r="H21" s="17"/>
      <c r="I21" s="17"/>
      <c r="J21" s="17"/>
    </row>
    <row r="22" spans="1:10" ht="14.3">
      <c r="A22" s="16"/>
      <c r="G22" s="17"/>
      <c r="H22" s="17"/>
      <c r="I22" s="17"/>
      <c r="J22" s="17"/>
    </row>
    <row r="23" spans="1:10" ht="14.3">
      <c r="A23" s="16"/>
      <c r="G23" s="17"/>
      <c r="H23" s="17"/>
      <c r="I23" s="17"/>
      <c r="J23" s="17"/>
    </row>
    <row r="24" spans="1:10">
      <c r="B24" s="10" t="s">
        <v>36</v>
      </c>
      <c r="C24" s="10" t="s">
        <v>37</v>
      </c>
      <c r="D24" s="10" t="s">
        <v>39</v>
      </c>
    </row>
    <row r="25" spans="1:10">
      <c r="A25" s="8" t="s">
        <v>38</v>
      </c>
      <c r="B25" s="38">
        <v>0.19167000000000001</v>
      </c>
      <c r="C25" s="38">
        <f>B25^2</f>
        <v>3.6737388900000001E-2</v>
      </c>
      <c r="D25" s="38"/>
    </row>
    <row r="26" spans="1:10">
      <c r="A26" s="8" t="s">
        <v>35</v>
      </c>
      <c r="B26" s="38">
        <v>0.32688</v>
      </c>
      <c r="C26" s="38">
        <f>B26^2</f>
        <v>0.1068505344</v>
      </c>
      <c r="D26" s="38">
        <f>C26-C25</f>
        <v>7.0113145500000001E-2</v>
      </c>
    </row>
    <row r="27" spans="1:10">
      <c r="A27" s="8" t="s">
        <v>43</v>
      </c>
      <c r="B27" s="38">
        <v>0.40107999999999999</v>
      </c>
      <c r="C27" s="38">
        <f>B27^2</f>
        <v>0.16086516639999998</v>
      </c>
      <c r="D27" s="38">
        <f>C27-C26</f>
        <v>5.4014631999999979E-2</v>
      </c>
    </row>
    <row r="28" spans="1:10">
      <c r="A28" s="8" t="s">
        <v>45</v>
      </c>
      <c r="B28" s="38">
        <v>0.40007999999999999</v>
      </c>
      <c r="C28" s="38">
        <f>B28^2</f>
        <v>0.16006400639999999</v>
      </c>
      <c r="D28" s="38">
        <f>C28-C27</f>
        <v>-8.0115999999999521E-4</v>
      </c>
    </row>
    <row r="29" spans="1:10">
      <c r="A29" s="8" t="s">
        <v>46</v>
      </c>
      <c r="B29" s="38">
        <v>0.41510000000000002</v>
      </c>
      <c r="C29" s="38">
        <f>B29^2</f>
        <v>0.17230801000000001</v>
      </c>
      <c r="D29" s="38">
        <f>C29-C28</f>
        <v>1.2244003600000025E-2</v>
      </c>
    </row>
    <row r="30" spans="1:10">
      <c r="B30" s="23"/>
      <c r="C30" s="23"/>
      <c r="D30" s="23"/>
    </row>
    <row r="31" spans="1:10">
      <c r="B31" s="23"/>
      <c r="C31" s="23"/>
      <c r="D31" s="23"/>
    </row>
    <row r="32" spans="1:10">
      <c r="B32" s="23"/>
      <c r="C32" s="23"/>
      <c r="D32" s="23"/>
    </row>
    <row r="33" spans="2:4">
      <c r="B33" s="23"/>
      <c r="C33" s="23"/>
      <c r="D33" s="23"/>
    </row>
    <row r="34" spans="2:4">
      <c r="B34" s="23"/>
      <c r="C34" s="23"/>
      <c r="D34" s="23"/>
    </row>
    <row r="35" spans="2:4">
      <c r="B35" s="23"/>
      <c r="C35" s="23"/>
      <c r="D35" s="23"/>
    </row>
    <row r="36" spans="2:4">
      <c r="B36" s="23"/>
      <c r="C36" s="23"/>
      <c r="D36" s="23"/>
    </row>
    <row r="37" spans="2:4">
      <c r="B37" s="23"/>
      <c r="C37" s="23"/>
      <c r="D37" s="2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Age Plot</vt:lpstr>
      <vt:lpstr>Model Comparisons</vt:lpstr>
      <vt:lpstr>Pseudo-R2</vt:lpstr>
    </vt:vector>
  </TitlesOfParts>
  <Company>Penn State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Lesa Hoffman</dc:creator>
  <cp:lastModifiedBy>Lesa Hoffman</cp:lastModifiedBy>
  <dcterms:created xsi:type="dcterms:W3CDTF">2006-02-20T00:48:57Z</dcterms:created>
  <dcterms:modified xsi:type="dcterms:W3CDTF">2012-06-27T18:01:29Z</dcterms:modified>
</cp:coreProperties>
</file>