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54" yWindow="68" windowWidth="15840" windowHeight="17334" tabRatio="702" activeTab="1"/>
  </bookViews>
  <sheets>
    <sheet name="MG MLR Model Fit" sheetId="9" r:id="rId1"/>
    <sheet name="MG MLR Comparisons" sheetId="11" r:id="rId2"/>
  </sheets>
  <calcPr calcId="125725"/>
</workbook>
</file>

<file path=xl/calcChain.xml><?xml version="1.0" encoding="utf-8"?>
<calcChain xmlns="http://schemas.openxmlformats.org/spreadsheetml/2006/main">
  <c r="H31" i="11"/>
  <c r="F31"/>
  <c r="E31"/>
  <c r="H27"/>
  <c r="F27"/>
  <c r="E27"/>
  <c r="H23"/>
  <c r="F23"/>
  <c r="E23"/>
  <c r="H19"/>
  <c r="F19"/>
  <c r="E19"/>
  <c r="H15"/>
  <c r="F15"/>
  <c r="E15"/>
  <c r="H11"/>
  <c r="F11"/>
  <c r="E11"/>
  <c r="H7"/>
  <c r="F7"/>
  <c r="E7"/>
  <c r="G31" l="1"/>
  <c r="I31" s="1"/>
  <c r="G27"/>
  <c r="I27" s="1"/>
  <c r="G23"/>
  <c r="I23" s="1"/>
  <c r="G19"/>
  <c r="I19" s="1"/>
  <c r="G15"/>
  <c r="I15" s="1"/>
  <c r="G11"/>
  <c r="I11" s="1"/>
  <c r="G7"/>
  <c r="I7" s="1"/>
  <c r="C11" i="9"/>
  <c r="C10"/>
  <c r="C9"/>
  <c r="C8"/>
  <c r="C5"/>
  <c r="C6"/>
  <c r="C7"/>
  <c r="C4"/>
</calcChain>
</file>

<file path=xl/comments1.xml><?xml version="1.0" encoding="utf-8"?>
<comments xmlns="http://schemas.openxmlformats.org/spreadsheetml/2006/main">
  <authors>
    <author>Lesa Hoffman</author>
  </authors>
  <commentList>
    <comment ref="C2" authorId="0">
      <text>
        <r>
          <rPr>
            <b/>
            <sz val="8"/>
            <color indexed="81"/>
            <rFont val="Tahoma"/>
            <family val="2"/>
          </rPr>
          <t>Lesa Hoffman:</t>
        </r>
        <r>
          <rPr>
            <sz val="8"/>
            <color indexed="81"/>
            <rFont val="Tahoma"/>
            <family val="2"/>
          </rPr>
          <t xml:space="preserve">
Calculated as:
[(#items * #items+1) / 2] + #items
Should also equal #free parms + chi-square df</t>
        </r>
      </text>
    </comment>
    <comment ref="D2" authorId="0">
      <text>
        <r>
          <rPr>
            <b/>
            <sz val="8"/>
            <color indexed="81"/>
            <rFont val="Tahoma"/>
            <family val="2"/>
          </rPr>
          <t>Lesa Hoffman:</t>
        </r>
        <r>
          <rPr>
            <sz val="8"/>
            <color indexed="81"/>
            <rFont val="Tahoma"/>
            <family val="2"/>
          </rPr>
          <t xml:space="preserve">
Is really #parameters ESTIMATED
Calculated as for a SINGLE factor as: #items*3
(loading, intercept, residual for each in CFA)
Then *# groups</t>
        </r>
      </text>
    </comment>
    <comment ref="G2" authorId="0">
      <text>
        <r>
          <rPr>
            <b/>
            <sz val="8"/>
            <color indexed="81"/>
            <rFont val="Tahoma"/>
            <family val="2"/>
          </rPr>
          <t>Lesa Hoffman:</t>
        </r>
        <r>
          <rPr>
            <sz val="8"/>
            <color indexed="81"/>
            <rFont val="Tahoma"/>
            <family val="2"/>
          </rPr>
          <t xml:space="preserve">
Is #parameters left over</t>
        </r>
      </text>
    </comment>
  </commentList>
</comments>
</file>

<file path=xl/comments2.xml><?xml version="1.0" encoding="utf-8"?>
<comments xmlns="http://schemas.openxmlformats.org/spreadsheetml/2006/main">
  <authors>
    <author>Lesa Hoffman</author>
  </authors>
  <commentList>
    <comment ref="C3" authorId="0">
      <text>
        <r>
          <rPr>
            <b/>
            <sz val="9"/>
            <color indexed="81"/>
            <rFont val="Tahoma"/>
            <family val="2"/>
          </rPr>
          <t>Lesa Hoffman:</t>
        </r>
        <r>
          <rPr>
            <sz val="9"/>
            <color indexed="81"/>
            <rFont val="Tahoma"/>
            <family val="2"/>
          </rPr>
          <t xml:space="preserve">
if using ML instead of MLR, just enter 1.000 for each model here</t>
        </r>
      </text>
    </comment>
    <comment ref="D3" authorId="0">
      <text>
        <r>
          <rPr>
            <b/>
            <sz val="9"/>
            <color indexed="81"/>
            <rFont val="Tahoma"/>
            <family val="2"/>
          </rPr>
          <t>Lesa Hoffman:</t>
        </r>
        <r>
          <rPr>
            <sz val="9"/>
            <color indexed="81"/>
            <rFont val="Tahoma"/>
            <family val="2"/>
          </rPr>
          <t xml:space="preserve">
as labeled by Mplus, meaning parameters "free" to be not 0</t>
        </r>
      </text>
    </comment>
    <comment ref="E3" authorId="0">
      <text>
        <r>
          <rPr>
            <b/>
            <sz val="9"/>
            <color indexed="81"/>
            <rFont val="Tahoma"/>
            <family val="2"/>
          </rPr>
          <t>Lesa Hoffman:</t>
        </r>
        <r>
          <rPr>
            <sz val="9"/>
            <color indexed="81"/>
            <rFont val="Tahoma"/>
            <family val="2"/>
          </rPr>
          <t xml:space="preserve">
Should be positive if you got the "fewer" versus "more" model rows assigned correctly!</t>
        </r>
      </text>
    </comment>
  </commentList>
</comments>
</file>

<file path=xl/sharedStrings.xml><?xml version="1.0" encoding="utf-8"?>
<sst xmlns="http://schemas.openxmlformats.org/spreadsheetml/2006/main" count="55" uniqueCount="47">
  <si>
    <t>Model</t>
  </si>
  <si>
    <t>DF 
Diff</t>
  </si>
  <si>
    <t>Model
H0 LL</t>
  </si>
  <si>
    <t>FILL IN</t>
  </si>
  <si>
    <t>CALCULATED</t>
  </si>
  <si>
    <t>Diff
Scaling
Correction</t>
  </si>
  <si>
    <t># Free
Parms</t>
  </si>
  <si>
    <t>Exact 
P-Value</t>
  </si>
  <si>
    <t>Chi-Square
DF</t>
  </si>
  <si>
    <t>Chi-Square
Value</t>
  </si>
  <si>
    <t>Chi-Square
p-value</t>
  </si>
  <si>
    <t>CFI</t>
  </si>
  <si>
    <t>RMSEA
Estimate</t>
  </si>
  <si>
    <t>RMSEA
Lower CI</t>
  </si>
  <si>
    <t>RMSEA
Higher CI</t>
  </si>
  <si>
    <t>RMSEA
p-value</t>
  </si>
  <si>
    <t>ASESSMENT OF MODEL FIT USING MLR</t>
  </si>
  <si>
    <t># Possible Parms</t>
  </si>
  <si>
    <t>1. Configural Model</t>
  </si>
  <si>
    <t># Items 
per Group</t>
  </si>
  <si>
    <t>3a. Scalar Model</t>
  </si>
  <si>
    <t>2a. Metric Model</t>
  </si>
  <si>
    <t>4a. Residual Invariance (without 7)</t>
  </si>
  <si>
    <t>3b. Partial Scalar (no Intercept 7)</t>
  </si>
  <si>
    <t>5a. Residual Covariance</t>
  </si>
  <si>
    <t>Chi-Square
Scale Factor</t>
  </si>
  <si>
    <t xml:space="preserve">5a. Res Covariance Invariance </t>
  </si>
  <si>
    <t>6a. Factor Variance Invariance</t>
  </si>
  <si>
    <t>7a. Factor Mean Invariance</t>
  </si>
  <si>
    <t>6a. Factor Variance</t>
  </si>
  <si>
    <t>7a. Factor Mean</t>
  </si>
  <si>
    <t>3b. Partial Scalar (no Item 7)</t>
  </si>
  <si>
    <t>4a. Residual (no Item 7)</t>
  </si>
  <si>
    <r>
      <t>Test of -2</t>
    </r>
    <r>
      <rPr>
        <b/>
        <sz val="11"/>
        <color indexed="8"/>
        <rFont val="Calibri"/>
        <family val="2"/>
      </rPr>
      <t>Δ</t>
    </r>
    <r>
      <rPr>
        <b/>
        <sz val="11"/>
        <color indexed="8"/>
        <rFont val="Calibri"/>
        <family val="2"/>
      </rPr>
      <t>LL Difference</t>
    </r>
  </si>
  <si>
    <t>H0 LL
Scale Factor</t>
  </si>
  <si>
    <t>Diff in LL
* -2</t>
  </si>
  <si>
    <t>Configural vs. Metric (Worse?)</t>
  </si>
  <si>
    <t>Metric vs. Scalar (Worse)?</t>
  </si>
  <si>
    <t>Metric vs. Partial Scalar (Worse?)</t>
  </si>
  <si>
    <t>Partial Scalar vs. Residual (Worse?)</t>
  </si>
  <si>
    <t>Residual Var vs. Residual Cov (Worse?)</t>
  </si>
  <si>
    <t>Residual Var. vs. Factor Variance (Worse?)</t>
  </si>
  <si>
    <t>Factor Variance vs. Factor Mean (Worse?)</t>
  </si>
  <si>
    <t>2a. Metric Invariance (All Loadings)</t>
  </si>
  <si>
    <t>3a. Scalar Invariance (All Intercepts)</t>
  </si>
  <si>
    <t>Models:
Fewer in Row 1
More in Row 2</t>
  </si>
  <si>
    <t>Scaled Diff in -2LL</t>
  </si>
</sst>
</file>

<file path=xl/styles.xml><?xml version="1.0" encoding="utf-8"?>
<styleSheet xmlns="http://schemas.openxmlformats.org/spreadsheetml/2006/main">
  <numFmts count="4">
    <numFmt numFmtId="164" formatCode="0.000"/>
    <numFmt numFmtId="165" formatCode="0.00000"/>
    <numFmt numFmtId="166" formatCode="0.0000"/>
    <numFmt numFmtId="197" formatCode="#,##0.000"/>
  </numFmts>
  <fonts count="10"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1"/>
      <color indexed="8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7" fillId="0" borderId="0"/>
    <xf numFmtId="0" fontId="6" fillId="0" borderId="0"/>
  </cellStyleXfs>
  <cellXfs count="35">
    <xf numFmtId="0" fontId="0" fillId="0" borderId="0" xfId="0"/>
    <xf numFmtId="0" fontId="7" fillId="0" borderId="0" xfId="0" applyFont="1"/>
    <xf numFmtId="0" fontId="9" fillId="0" borderId="0" xfId="0" applyFont="1" applyFill="1" applyAlignment="1">
      <alignment horizontal="left"/>
    </xf>
    <xf numFmtId="1" fontId="9" fillId="0" borderId="0" xfId="0" applyNumberFormat="1" applyFont="1" applyFill="1" applyAlignment="1">
      <alignment horizontal="center"/>
    </xf>
    <xf numFmtId="164" fontId="9" fillId="0" borderId="0" xfId="0" applyNumberFormat="1" applyFont="1" applyFill="1" applyAlignment="1">
      <alignment horizontal="center"/>
    </xf>
    <xf numFmtId="166" fontId="9" fillId="0" borderId="0" xfId="0" applyNumberFormat="1" applyFont="1" applyFill="1" applyAlignment="1">
      <alignment horizontal="center"/>
    </xf>
    <xf numFmtId="0" fontId="7" fillId="0" borderId="0" xfId="0" applyFont="1" applyFill="1" applyAlignment="1">
      <alignment horizontal="left"/>
    </xf>
    <xf numFmtId="1" fontId="7" fillId="0" borderId="0" xfId="0" applyNumberFormat="1" applyFont="1" applyFill="1" applyAlignment="1">
      <alignment horizontal="center"/>
    </xf>
    <xf numFmtId="164" fontId="7" fillId="0" borderId="0" xfId="0" applyNumberFormat="1" applyFont="1" applyFill="1" applyAlignment="1">
      <alignment horizontal="center"/>
    </xf>
    <xf numFmtId="166" fontId="7" fillId="0" borderId="0" xfId="0" applyNumberFormat="1" applyFont="1" applyFill="1" applyAlignment="1">
      <alignment horizontal="center"/>
    </xf>
    <xf numFmtId="0" fontId="9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166" fontId="9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8" fillId="0" borderId="2" xfId="0" applyFont="1" applyFill="1" applyBorder="1" applyAlignment="1">
      <alignment horizontal="center" vertical="center" wrapText="1"/>
    </xf>
    <xf numFmtId="197" fontId="8" fillId="0" borderId="2" xfId="0" applyNumberFormat="1" applyFont="1" applyFill="1" applyBorder="1" applyAlignment="1">
      <alignment horizontal="center" vertical="center" wrapText="1"/>
    </xf>
    <xf numFmtId="164" fontId="8" fillId="0" borderId="2" xfId="0" applyNumberFormat="1" applyFont="1" applyFill="1" applyBorder="1" applyAlignment="1">
      <alignment horizontal="center" vertical="center" wrapText="1"/>
    </xf>
    <xf numFmtId="166" fontId="8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/>
    </xf>
    <xf numFmtId="197" fontId="8" fillId="0" borderId="0" xfId="0" applyNumberFormat="1" applyFont="1" applyFill="1" applyAlignment="1">
      <alignment horizontal="center"/>
    </xf>
    <xf numFmtId="164" fontId="8" fillId="0" borderId="0" xfId="0" applyNumberFormat="1" applyFont="1" applyFill="1" applyAlignment="1">
      <alignment horizontal="center"/>
    </xf>
    <xf numFmtId="197" fontId="0" fillId="0" borderId="0" xfId="0" applyNumberFormat="1" applyFill="1"/>
    <xf numFmtId="166" fontId="8" fillId="0" borderId="0" xfId="0" applyNumberFormat="1" applyFont="1" applyFill="1" applyAlignment="1">
      <alignment horizontal="center"/>
    </xf>
    <xf numFmtId="164" fontId="0" fillId="0" borderId="0" xfId="0" applyNumberFormat="1" applyFill="1"/>
    <xf numFmtId="166" fontId="0" fillId="0" borderId="0" xfId="0" applyNumberFormat="1" applyFill="1"/>
    <xf numFmtId="0" fontId="0" fillId="0" borderId="0" xfId="0" applyFill="1" applyAlignment="1">
      <alignment horizontal="left" indent="2"/>
    </xf>
    <xf numFmtId="0" fontId="0" fillId="0" borderId="0" xfId="0" applyFill="1" applyAlignment="1">
      <alignment horizontal="left"/>
    </xf>
    <xf numFmtId="0" fontId="8" fillId="2" borderId="2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65" fontId="0" fillId="0" borderId="0" xfId="0" applyNumberFormat="1"/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1"/>
  <sheetViews>
    <sheetView zoomScaleNormal="100" workbookViewId="0">
      <selection activeCell="F4" sqref="F4:F11"/>
    </sheetView>
  </sheetViews>
  <sheetFormatPr defaultRowHeight="13.6"/>
  <cols>
    <col min="1" max="1" width="28" style="6" customWidth="1"/>
    <col min="2" max="2" width="6.5" style="7" hidden="1" customWidth="1"/>
    <col min="3" max="3" width="8.625" style="7" hidden="1" customWidth="1"/>
    <col min="4" max="4" width="6.125" style="7" bestFit="1" customWidth="1"/>
    <col min="5" max="5" width="9.375" style="8" bestFit="1" customWidth="1"/>
    <col min="6" max="6" width="10" style="8" bestFit="1" customWidth="1"/>
    <col min="7" max="7" width="9.375" style="7" bestFit="1" customWidth="1"/>
    <col min="8" max="8" width="9.375" style="9" bestFit="1" customWidth="1"/>
    <col min="9" max="9" width="5.375" style="8" bestFit="1" customWidth="1"/>
    <col min="10" max="10" width="7.625" style="8" bestFit="1" customWidth="1"/>
    <col min="11" max="11" width="7.5" style="8" bestFit="1" customWidth="1"/>
    <col min="12" max="12" width="7.875" style="8" bestFit="1" customWidth="1"/>
    <col min="13" max="13" width="6.75" style="8" bestFit="1" customWidth="1"/>
    <col min="14" max="16384" width="9" style="1"/>
  </cols>
  <sheetData>
    <row r="1" spans="1:13" ht="21.25" customHeight="1">
      <c r="A1" s="28" t="s">
        <v>16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3" ht="40.75">
      <c r="A2" s="10" t="s">
        <v>0</v>
      </c>
      <c r="B2" s="11" t="s">
        <v>19</v>
      </c>
      <c r="C2" s="11" t="s">
        <v>17</v>
      </c>
      <c r="D2" s="11" t="s">
        <v>6</v>
      </c>
      <c r="E2" s="12" t="s">
        <v>9</v>
      </c>
      <c r="F2" s="12" t="s">
        <v>25</v>
      </c>
      <c r="G2" s="11" t="s">
        <v>8</v>
      </c>
      <c r="H2" s="13" t="s">
        <v>10</v>
      </c>
      <c r="I2" s="12" t="s">
        <v>11</v>
      </c>
      <c r="J2" s="12" t="s">
        <v>12</v>
      </c>
      <c r="K2" s="12" t="s">
        <v>13</v>
      </c>
      <c r="L2" s="12" t="s">
        <v>14</v>
      </c>
      <c r="M2" s="12" t="s">
        <v>15</v>
      </c>
    </row>
    <row r="3" spans="1:13">
      <c r="A3" s="2"/>
      <c r="B3" s="3"/>
      <c r="C3" s="3"/>
      <c r="D3" s="3"/>
      <c r="E3" s="4"/>
      <c r="F3" s="4"/>
      <c r="G3" s="3"/>
      <c r="H3" s="5"/>
      <c r="I3" s="4"/>
      <c r="J3" s="4"/>
      <c r="K3" s="4"/>
      <c r="L3" s="4"/>
      <c r="M3" s="4"/>
    </row>
    <row r="4" spans="1:13">
      <c r="A4" s="6" t="s">
        <v>18</v>
      </c>
      <c r="B4" s="7">
        <v>9</v>
      </c>
      <c r="C4" s="7">
        <f>2*(((B4*(B4+1))/2)+B4)</f>
        <v>108</v>
      </c>
      <c r="D4" s="7">
        <v>56</v>
      </c>
      <c r="E4" s="8">
        <v>94.174999999999997</v>
      </c>
      <c r="F4" s="9">
        <v>1.0503</v>
      </c>
      <c r="G4" s="7">
        <v>52</v>
      </c>
      <c r="H4" s="9">
        <v>2.9999999999999997E-4</v>
      </c>
      <c r="I4" s="8">
        <v>0.96299999999999997</v>
      </c>
      <c r="J4" s="8">
        <v>4.7E-2</v>
      </c>
      <c r="K4" s="8">
        <v>3.1E-2</v>
      </c>
      <c r="L4" s="8">
        <v>6.0999999999999999E-2</v>
      </c>
      <c r="M4" s="8">
        <v>0.63200000000000001</v>
      </c>
    </row>
    <row r="5" spans="1:13">
      <c r="A5" s="6" t="s">
        <v>21</v>
      </c>
      <c r="B5" s="7">
        <v>9</v>
      </c>
      <c r="C5" s="7">
        <f t="shared" ref="C5:C11" si="0">2*(((B5*(B5+1))/2)+B5)</f>
        <v>108</v>
      </c>
      <c r="D5" s="7">
        <v>48</v>
      </c>
      <c r="E5" s="8">
        <v>99.531999999999996</v>
      </c>
      <c r="F5" s="9">
        <v>1.0331999999999999</v>
      </c>
      <c r="G5" s="7">
        <v>60</v>
      </c>
      <c r="H5" s="9">
        <v>1E-3</v>
      </c>
      <c r="I5" s="8">
        <v>0.96599999999999997</v>
      </c>
      <c r="J5" s="8">
        <v>4.2000000000000003E-2</v>
      </c>
      <c r="K5" s="8">
        <v>2.7E-2</v>
      </c>
      <c r="L5" s="8">
        <v>5.6000000000000001E-2</v>
      </c>
      <c r="M5" s="8">
        <v>0.81399999999999995</v>
      </c>
    </row>
    <row r="6" spans="1:13">
      <c r="A6" s="6" t="s">
        <v>20</v>
      </c>
      <c r="B6" s="7">
        <v>9</v>
      </c>
      <c r="C6" s="7">
        <f t="shared" si="0"/>
        <v>108</v>
      </c>
      <c r="D6" s="7">
        <v>40</v>
      </c>
      <c r="E6" s="8">
        <v>111.95</v>
      </c>
      <c r="F6" s="9">
        <v>1.03</v>
      </c>
      <c r="G6" s="7">
        <v>68</v>
      </c>
      <c r="H6" s="9">
        <v>5.9999999999999995E-4</v>
      </c>
      <c r="I6" s="8">
        <v>0.96199999999999997</v>
      </c>
      <c r="J6" s="8">
        <v>4.2000000000000003E-2</v>
      </c>
      <c r="K6" s="8">
        <v>2.7E-2</v>
      </c>
      <c r="L6" s="8">
        <v>5.5E-2</v>
      </c>
      <c r="M6" s="8">
        <v>0.84199999999999997</v>
      </c>
    </row>
    <row r="7" spans="1:13">
      <c r="A7" s="6" t="s">
        <v>31</v>
      </c>
      <c r="B7" s="7">
        <v>9</v>
      </c>
      <c r="C7" s="7">
        <f t="shared" si="0"/>
        <v>108</v>
      </c>
      <c r="D7" s="7">
        <v>41</v>
      </c>
      <c r="E7" s="8">
        <v>106.03100000000001</v>
      </c>
      <c r="F7" s="9">
        <v>1.03</v>
      </c>
      <c r="G7" s="7">
        <v>67</v>
      </c>
      <c r="H7" s="9">
        <v>1.6999999999999999E-3</v>
      </c>
      <c r="I7" s="8">
        <v>0.96599999999999997</v>
      </c>
      <c r="J7" s="8">
        <v>3.9E-2</v>
      </c>
      <c r="K7" s="8">
        <v>2.4E-2</v>
      </c>
      <c r="L7" s="8">
        <v>5.2999999999999999E-2</v>
      </c>
      <c r="M7" s="8">
        <v>0.89200000000000002</v>
      </c>
    </row>
    <row r="8" spans="1:13">
      <c r="A8" s="6" t="s">
        <v>32</v>
      </c>
      <c r="B8" s="7">
        <v>9</v>
      </c>
      <c r="C8" s="7">
        <f t="shared" si="0"/>
        <v>108</v>
      </c>
      <c r="D8" s="7">
        <v>33</v>
      </c>
      <c r="E8" s="8">
        <v>112.01900000000001</v>
      </c>
      <c r="F8" s="9">
        <v>1.0182</v>
      </c>
      <c r="G8" s="7">
        <v>75</v>
      </c>
      <c r="H8" s="9">
        <v>3.5999999999999999E-3</v>
      </c>
      <c r="I8" s="8">
        <v>0.96799999999999997</v>
      </c>
      <c r="J8" s="8">
        <v>3.5999999999999997E-2</v>
      </c>
      <c r="K8" s="8">
        <v>2.1000000000000001E-2</v>
      </c>
      <c r="L8" s="8">
        <v>0.05</v>
      </c>
      <c r="M8" s="8">
        <v>0.95399999999999996</v>
      </c>
    </row>
    <row r="9" spans="1:13">
      <c r="A9" s="6" t="s">
        <v>24</v>
      </c>
      <c r="B9" s="7">
        <v>9</v>
      </c>
      <c r="C9" s="7">
        <f t="shared" si="0"/>
        <v>108</v>
      </c>
      <c r="D9" s="7">
        <v>32</v>
      </c>
      <c r="E9" s="8">
        <v>119.28100000000001</v>
      </c>
      <c r="F9" s="9">
        <v>1.0341</v>
      </c>
      <c r="G9" s="7">
        <v>76</v>
      </c>
      <c r="H9" s="9">
        <v>1.1000000000000001E-3</v>
      </c>
      <c r="I9" s="8">
        <v>0.96199999999999997</v>
      </c>
      <c r="J9" s="8">
        <v>3.9E-2</v>
      </c>
      <c r="K9" s="8">
        <v>2.5000000000000001E-2</v>
      </c>
      <c r="L9" s="8">
        <v>5.1999999999999998E-2</v>
      </c>
      <c r="M9" s="8">
        <v>0.91600000000000004</v>
      </c>
    </row>
    <row r="10" spans="1:13">
      <c r="A10" s="6" t="s">
        <v>29</v>
      </c>
      <c r="B10" s="7">
        <v>9</v>
      </c>
      <c r="C10" s="7">
        <f t="shared" si="0"/>
        <v>108</v>
      </c>
      <c r="D10" s="7">
        <v>32</v>
      </c>
      <c r="E10" s="8">
        <v>113.113</v>
      </c>
      <c r="F10" s="9">
        <v>1.0158</v>
      </c>
      <c r="G10" s="7">
        <v>76</v>
      </c>
      <c r="H10" s="9">
        <v>3.7000000000000002E-3</v>
      </c>
      <c r="I10" s="8">
        <v>0.96799999999999997</v>
      </c>
      <c r="J10" s="8">
        <v>3.5999999999999997E-2</v>
      </c>
      <c r="K10" s="8">
        <v>2.1000000000000001E-2</v>
      </c>
      <c r="L10" s="8">
        <v>4.9000000000000002E-2</v>
      </c>
      <c r="M10" s="8">
        <v>0.95699999999999996</v>
      </c>
    </row>
    <row r="11" spans="1:13">
      <c r="A11" s="6" t="s">
        <v>30</v>
      </c>
      <c r="B11" s="7">
        <v>9</v>
      </c>
      <c r="C11" s="7">
        <f t="shared" si="0"/>
        <v>108</v>
      </c>
      <c r="D11" s="7">
        <v>31</v>
      </c>
      <c r="E11" s="8">
        <v>114.34</v>
      </c>
      <c r="F11" s="9">
        <v>1.0158</v>
      </c>
      <c r="G11" s="7">
        <v>77</v>
      </c>
      <c r="H11" s="9">
        <v>3.7000000000000002E-3</v>
      </c>
      <c r="I11" s="8">
        <v>0.96699999999999997</v>
      </c>
      <c r="J11" s="8">
        <v>3.5999999999999997E-2</v>
      </c>
      <c r="K11" s="8">
        <v>2.1000000000000001E-2</v>
      </c>
      <c r="L11" s="8">
        <v>4.9000000000000002E-2</v>
      </c>
      <c r="M11" s="8">
        <v>0.96</v>
      </c>
    </row>
  </sheetData>
  <mergeCells count="1">
    <mergeCell ref="A1:M1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31"/>
  <sheetViews>
    <sheetView tabSelected="1" workbookViewId="0">
      <selection activeCell="C30" sqref="C30"/>
    </sheetView>
  </sheetViews>
  <sheetFormatPr defaultRowHeight="14.3"/>
  <cols>
    <col min="1" max="1" width="39.25" style="14" bestFit="1" customWidth="1"/>
    <col min="2" max="2" width="10.875" style="22" bestFit="1" customWidth="1"/>
    <col min="3" max="3" width="10" style="25" customWidth="1"/>
    <col min="4" max="4" width="9" style="14" customWidth="1"/>
    <col min="5" max="5" width="10.875" style="22" customWidth="1"/>
    <col min="6" max="6" width="10.875" style="25" customWidth="1"/>
    <col min="7" max="7" width="10.375" style="24" customWidth="1"/>
    <col min="8" max="8" width="9" style="14" customWidth="1"/>
    <col min="9" max="9" width="9.25" style="14" customWidth="1"/>
  </cols>
  <sheetData>
    <row r="1" spans="1:11" ht="26" customHeight="1">
      <c r="A1" s="29" t="s">
        <v>3</v>
      </c>
      <c r="B1" s="29"/>
      <c r="C1" s="29"/>
      <c r="D1" s="29"/>
      <c r="E1" s="30" t="s">
        <v>4</v>
      </c>
      <c r="F1" s="30"/>
      <c r="G1" s="30"/>
      <c r="H1" s="30"/>
      <c r="I1" s="30"/>
    </row>
    <row r="2" spans="1:11" ht="21.75" customHeight="1">
      <c r="A2" s="32" t="s">
        <v>45</v>
      </c>
      <c r="B2" s="31" t="s">
        <v>33</v>
      </c>
      <c r="C2" s="31"/>
      <c r="D2" s="31"/>
      <c r="E2" s="31"/>
      <c r="F2" s="31"/>
      <c r="G2" s="31"/>
      <c r="H2" s="31"/>
      <c r="I2" s="31"/>
    </row>
    <row r="3" spans="1:11" ht="42.8">
      <c r="A3" s="33"/>
      <c r="B3" s="16" t="s">
        <v>2</v>
      </c>
      <c r="C3" s="18" t="s">
        <v>34</v>
      </c>
      <c r="D3" s="15" t="s">
        <v>6</v>
      </c>
      <c r="E3" s="16" t="s">
        <v>35</v>
      </c>
      <c r="F3" s="18" t="s">
        <v>5</v>
      </c>
      <c r="G3" s="17" t="s">
        <v>46</v>
      </c>
      <c r="H3" s="15" t="s">
        <v>1</v>
      </c>
      <c r="I3" s="18" t="s">
        <v>7</v>
      </c>
    </row>
    <row r="4" spans="1:11" ht="15.8" customHeight="1">
      <c r="A4" s="19"/>
      <c r="B4" s="20"/>
      <c r="C4" s="23"/>
      <c r="D4" s="19"/>
      <c r="F4" s="23"/>
      <c r="G4" s="21"/>
      <c r="H4" s="19"/>
      <c r="I4" s="23"/>
    </row>
    <row r="5" spans="1:11">
      <c r="A5" s="14" t="s">
        <v>43</v>
      </c>
      <c r="B5" s="22">
        <v>-13708.861999999999</v>
      </c>
      <c r="C5" s="25">
        <v>0.99060000000000004</v>
      </c>
      <c r="D5" s="14">
        <v>48</v>
      </c>
      <c r="F5" s="24"/>
      <c r="I5" s="25"/>
    </row>
    <row r="6" spans="1:11">
      <c r="A6" s="14" t="s">
        <v>18</v>
      </c>
      <c r="B6" s="22">
        <v>-13706.897999999999</v>
      </c>
      <c r="C6" s="25">
        <v>0.98080000000000001</v>
      </c>
      <c r="D6" s="14">
        <v>56</v>
      </c>
      <c r="F6" s="24"/>
      <c r="I6" s="25"/>
    </row>
    <row r="7" spans="1:11">
      <c r="A7" s="26" t="s">
        <v>36</v>
      </c>
      <c r="E7" s="22">
        <f>-2*(B5-B6)</f>
        <v>3.9279999999998836</v>
      </c>
      <c r="F7" s="25">
        <f>((D5*C5) - (D6*C6)) / (D5-D6)</f>
        <v>0.92199999999999971</v>
      </c>
      <c r="G7" s="24">
        <f>E7/F7</f>
        <v>4.2603036876354503</v>
      </c>
      <c r="H7" s="14">
        <f>ABS(D6-D5)</f>
        <v>8</v>
      </c>
      <c r="I7" s="25">
        <f>CHIDIST(G7,H7)</f>
        <v>0.83290741249916367</v>
      </c>
      <c r="K7" s="34"/>
    </row>
    <row r="8" spans="1:11">
      <c r="F8" s="24"/>
    </row>
    <row r="9" spans="1:11">
      <c r="A9" s="14" t="s">
        <v>44</v>
      </c>
      <c r="B9" s="22">
        <v>-13715.097</v>
      </c>
      <c r="C9" s="25">
        <v>0.98750000000000004</v>
      </c>
      <c r="D9" s="14">
        <v>40</v>
      </c>
      <c r="F9" s="24"/>
      <c r="I9" s="25"/>
    </row>
    <row r="10" spans="1:11">
      <c r="A10" s="14" t="s">
        <v>43</v>
      </c>
      <c r="B10" s="22">
        <v>-13708.861999999999</v>
      </c>
      <c r="C10" s="25">
        <v>0.99060000000000004</v>
      </c>
      <c r="D10" s="14">
        <v>48</v>
      </c>
      <c r="F10" s="24"/>
      <c r="I10" s="25"/>
    </row>
    <row r="11" spans="1:11">
      <c r="A11" s="26" t="s">
        <v>37</v>
      </c>
      <c r="E11" s="22">
        <f>-2*(B9-B10)</f>
        <v>12.470000000001164</v>
      </c>
      <c r="F11" s="25">
        <f>((D9*C9) - (D10*C10)) / (D9-D10)</f>
        <v>1.0061</v>
      </c>
      <c r="G11" s="24">
        <f>E11/F11</f>
        <v>12.394394195409168</v>
      </c>
      <c r="H11" s="14">
        <f>ABS(D10-D9)</f>
        <v>8</v>
      </c>
      <c r="I11" s="25">
        <f>CHIDIST(G11,H11)</f>
        <v>0.13445535839452383</v>
      </c>
    </row>
    <row r="12" spans="1:11">
      <c r="F12" s="24"/>
      <c r="I12" s="25"/>
    </row>
    <row r="13" spans="1:11">
      <c r="A13" s="14" t="s">
        <v>23</v>
      </c>
      <c r="B13" s="22">
        <v>-13712.05</v>
      </c>
      <c r="C13" s="25">
        <v>0.98850000000000005</v>
      </c>
      <c r="D13" s="14">
        <v>41</v>
      </c>
      <c r="F13" s="24"/>
    </row>
    <row r="14" spans="1:11">
      <c r="A14" s="14" t="s">
        <v>43</v>
      </c>
      <c r="B14" s="22">
        <v>-13708.861999999999</v>
      </c>
      <c r="C14" s="25">
        <v>0.99060000000000004</v>
      </c>
      <c r="D14" s="14">
        <v>48</v>
      </c>
      <c r="F14" s="24"/>
    </row>
    <row r="15" spans="1:11">
      <c r="A15" s="26" t="s">
        <v>38</v>
      </c>
      <c r="E15" s="22">
        <f>-2*(B13-B14)</f>
        <v>6.3760000000002037</v>
      </c>
      <c r="F15" s="25">
        <f>((D13*C13) - (D14*C14)) / (D13-D14)</f>
        <v>1.0028999999999999</v>
      </c>
      <c r="G15" s="24">
        <f>E15/F15</f>
        <v>6.3575630671055983</v>
      </c>
      <c r="H15" s="14">
        <f>ABS(D14-D13)</f>
        <v>7</v>
      </c>
      <c r="I15" s="25">
        <f>CHIDIST(G15,H15)</f>
        <v>0.49867294048819133</v>
      </c>
    </row>
    <row r="16" spans="1:11">
      <c r="A16" s="27"/>
      <c r="F16" s="24"/>
    </row>
    <row r="17" spans="1:9">
      <c r="A17" s="14" t="s">
        <v>22</v>
      </c>
      <c r="B17" s="22">
        <v>-13714.472</v>
      </c>
      <c r="C17" s="25">
        <v>1.0053000000000001</v>
      </c>
      <c r="D17" s="14">
        <v>33</v>
      </c>
      <c r="F17" s="24"/>
    </row>
    <row r="18" spans="1:9">
      <c r="A18" s="27" t="s">
        <v>23</v>
      </c>
      <c r="B18" s="22">
        <v>-13712.05</v>
      </c>
      <c r="C18" s="25">
        <v>0.98850000000000005</v>
      </c>
      <c r="D18" s="14">
        <v>41</v>
      </c>
      <c r="F18" s="24"/>
    </row>
    <row r="19" spans="1:9">
      <c r="A19" s="26" t="s">
        <v>39</v>
      </c>
      <c r="E19" s="22">
        <f>-2*(B17-B18)</f>
        <v>4.8440000000009604</v>
      </c>
      <c r="F19" s="25">
        <f>((D17*C17) - (D18*C18)) / (D17-D18)</f>
        <v>0.91920000000000002</v>
      </c>
      <c r="G19" s="24">
        <f>E19/F19</f>
        <v>5.2697998259366408</v>
      </c>
      <c r="H19" s="14">
        <f>ABS(D18-D17)</f>
        <v>8</v>
      </c>
      <c r="I19" s="25">
        <f>CHIDIST(G19,H19)</f>
        <v>0.7283886622197564</v>
      </c>
    </row>
    <row r="20" spans="1:9">
      <c r="A20" s="26"/>
      <c r="F20" s="24"/>
      <c r="I20" s="25"/>
    </row>
    <row r="21" spans="1:9">
      <c r="A21" s="14" t="s">
        <v>26</v>
      </c>
      <c r="B21" s="22">
        <v>-13719.118</v>
      </c>
      <c r="C21" s="25">
        <v>0.96719999999999995</v>
      </c>
      <c r="D21" s="14">
        <v>32</v>
      </c>
      <c r="F21" s="24"/>
    </row>
    <row r="22" spans="1:9">
      <c r="A22" s="27" t="s">
        <v>22</v>
      </c>
      <c r="B22" s="22">
        <v>-13714.472</v>
      </c>
      <c r="C22" s="25">
        <v>1.0053000000000001</v>
      </c>
      <c r="D22" s="14">
        <v>33</v>
      </c>
      <c r="F22" s="24"/>
    </row>
    <row r="23" spans="1:9">
      <c r="A23" s="26" t="s">
        <v>40</v>
      </c>
      <c r="E23" s="22">
        <f>-2*(B21-B22)</f>
        <v>9.2920000000012806</v>
      </c>
      <c r="F23" s="25">
        <f>((D21*C21) - (D22*C22)) / (D21-D22)</f>
        <v>2.2245000000000026</v>
      </c>
      <c r="G23" s="24">
        <f>E23/F23</f>
        <v>4.1771184535856465</v>
      </c>
      <c r="H23" s="14">
        <f>ABS(D22-D21)</f>
        <v>1</v>
      </c>
      <c r="I23" s="25">
        <f>CHIDIST(G23,H23)</f>
        <v>4.0973313123980011E-2</v>
      </c>
    </row>
    <row r="24" spans="1:9">
      <c r="A24" s="26"/>
      <c r="F24" s="24"/>
      <c r="I24" s="25"/>
    </row>
    <row r="25" spans="1:9">
      <c r="A25" s="27" t="s">
        <v>27</v>
      </c>
      <c r="B25" s="22">
        <v>-13714.894</v>
      </c>
      <c r="C25" s="25">
        <v>1.0105999999999999</v>
      </c>
      <c r="D25" s="14">
        <v>32</v>
      </c>
      <c r="F25" s="24"/>
      <c r="I25" s="25"/>
    </row>
    <row r="26" spans="1:9">
      <c r="A26" s="14" t="s">
        <v>22</v>
      </c>
      <c r="B26" s="22">
        <v>-13714.472</v>
      </c>
      <c r="C26" s="25">
        <v>1.0053000000000001</v>
      </c>
      <c r="D26" s="14">
        <v>33</v>
      </c>
      <c r="F26" s="24"/>
    </row>
    <row r="27" spans="1:9">
      <c r="A27" s="26" t="s">
        <v>41</v>
      </c>
      <c r="E27" s="22">
        <f>-2*(B25-B26)</f>
        <v>0.84400000000096043</v>
      </c>
      <c r="F27" s="25">
        <f>((D25*C25) - (D26*C26)) / (D25-D26)</f>
        <v>0.83570000000000277</v>
      </c>
      <c r="G27" s="24">
        <f>E27/F27</f>
        <v>1.0099317937070211</v>
      </c>
      <c r="H27" s="14">
        <f>ABS(D26-D25)</f>
        <v>1</v>
      </c>
      <c r="I27" s="25">
        <f>CHIDIST(G27,H27)</f>
        <v>0.31491946205238347</v>
      </c>
    </row>
    <row r="28" spans="1:9">
      <c r="A28" s="26"/>
      <c r="F28" s="24"/>
      <c r="I28" s="25"/>
    </row>
    <row r="29" spans="1:9">
      <c r="A29" s="14" t="s">
        <v>28</v>
      </c>
      <c r="B29" s="22">
        <v>-13715.513999999999</v>
      </c>
      <c r="C29" s="25">
        <v>1.0105999999999999</v>
      </c>
      <c r="D29" s="14">
        <v>31</v>
      </c>
      <c r="F29" s="24"/>
    </row>
    <row r="30" spans="1:9">
      <c r="A30" s="14" t="s">
        <v>27</v>
      </c>
      <c r="B30" s="22">
        <v>-13714.894</v>
      </c>
      <c r="C30" s="25">
        <v>1.0105999999999999</v>
      </c>
      <c r="D30" s="14">
        <v>32</v>
      </c>
      <c r="F30" s="24"/>
    </row>
    <row r="31" spans="1:9">
      <c r="A31" s="26" t="s">
        <v>42</v>
      </c>
      <c r="E31" s="22">
        <f>-2*(B29-B30)</f>
        <v>1.2399999999979627</v>
      </c>
      <c r="F31" s="25">
        <f>((D29*C29) - (D30*C30)) / (D29-D30)</f>
        <v>1.0106000000000002</v>
      </c>
      <c r="G31" s="24">
        <f>E31/F31</f>
        <v>1.2269938650286587</v>
      </c>
      <c r="H31" s="14">
        <f>ABS(D30-D29)</f>
        <v>1</v>
      </c>
      <c r="I31" s="25">
        <f>CHIDIST(G31,H31)</f>
        <v>0.26799263788430022</v>
      </c>
    </row>
  </sheetData>
  <mergeCells count="4">
    <mergeCell ref="A1:D1"/>
    <mergeCell ref="E1:I1"/>
    <mergeCell ref="A2:A3"/>
    <mergeCell ref="B2:I2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MG MLR Model Fit</vt:lpstr>
      <vt:lpstr>MG MLR Comparisons</vt:lpstr>
    </vt:vector>
  </TitlesOfParts>
  <Company>UNL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Lesa Hoffman</dc:creator>
  <cp:lastModifiedBy>Lesa Hoffman</cp:lastModifiedBy>
  <dcterms:created xsi:type="dcterms:W3CDTF">2008-09-24T02:55:16Z</dcterms:created>
  <dcterms:modified xsi:type="dcterms:W3CDTF">2014-03-26T15:18:53Z</dcterms:modified>
</cp:coreProperties>
</file>