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9.xml" ContentType="application/vnd.openxmlformats-officedocument.drawingml.chartshapes+xml"/>
  <Override PartName="/xl/charts/chart10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drawings/drawing11.xml" ContentType="application/vnd.openxmlformats-officedocument.drawingml.chartshapes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drawings/drawing10.xml" ContentType="application/vnd.openxmlformats-officedocument.drawingml.chartshapes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4" windowWidth="16193" windowHeight="10949" tabRatio="749" activeTab="5"/>
  </bookViews>
  <sheets>
    <sheet name="Item Means" sheetId="3" r:id="rId1"/>
    <sheet name="Examples" sheetId="1" r:id="rId2"/>
    <sheet name="IFA to IRT" sheetId="4" r:id="rId3"/>
    <sheet name="-2LL Comparisons" sheetId="9" r:id="rId4"/>
    <sheet name="Item Difficulty Distributions" sheetId="2" r:id="rId5"/>
    <sheet name="ICCs" sheetId="13" r:id="rId6"/>
    <sheet name="Information to SE" sheetId="12" r:id="rId7"/>
    <sheet name="Item 1 Predicted Prob" sheetId="7" r:id="rId8"/>
  </sheets>
  <calcPr calcId="125725"/>
</workbook>
</file>

<file path=xl/calcChain.xml><?xml version="1.0" encoding="utf-8"?>
<calcChain xmlns="http://schemas.openxmlformats.org/spreadsheetml/2006/main">
  <c r="G4" i="1"/>
  <c r="F19" i="9"/>
  <c r="D18"/>
  <c r="D17"/>
  <c r="E19" s="1"/>
  <c r="G19" s="1"/>
  <c r="E15"/>
  <c r="F15"/>
  <c r="D14"/>
  <c r="D13"/>
  <c r="G15" s="1"/>
  <c r="E24" i="4"/>
  <c r="N18" i="7"/>
  <c r="I3"/>
  <c r="H24" i="4"/>
  <c r="F25"/>
  <c r="E48"/>
  <c r="E44"/>
  <c r="E40"/>
  <c r="E36"/>
  <c r="E32"/>
  <c r="E28"/>
  <c r="I8"/>
  <c r="H8"/>
  <c r="J8" s="1"/>
  <c r="F8"/>
  <c r="E9"/>
  <c r="E10"/>
  <c r="E11"/>
  <c r="E12"/>
  <c r="E13"/>
  <c r="E14"/>
  <c r="E8"/>
  <c r="F27" i="9"/>
  <c r="E27"/>
  <c r="G27" s="1"/>
  <c r="F23"/>
  <c r="E23"/>
  <c r="G23" s="1"/>
  <c r="F11"/>
  <c r="E11"/>
  <c r="G11" s="1"/>
  <c r="F7"/>
  <c r="E9" i="1" l="1"/>
  <c r="E8"/>
  <c r="V42" i="12"/>
  <c r="V41"/>
  <c r="V40"/>
  <c r="V39"/>
  <c r="V38"/>
  <c r="V37"/>
  <c r="V36"/>
  <c r="V35"/>
  <c r="V34"/>
  <c r="V33"/>
  <c r="V32"/>
  <c r="V31"/>
  <c r="V30"/>
  <c r="V29"/>
  <c r="V28"/>
  <c r="V27"/>
  <c r="V26"/>
  <c r="V25"/>
  <c r="V24"/>
  <c r="V23"/>
  <c r="V22"/>
  <c r="V21"/>
  <c r="V20"/>
  <c r="V19"/>
  <c r="V18"/>
  <c r="V17"/>
  <c r="V16"/>
  <c r="V15"/>
  <c r="V14"/>
  <c r="V13"/>
  <c r="V12"/>
  <c r="V11"/>
  <c r="V10"/>
  <c r="V9"/>
  <c r="V8"/>
  <c r="V7"/>
  <c r="V6"/>
  <c r="V5"/>
  <c r="V4"/>
  <c r="V3"/>
  <c r="F24"/>
  <c r="F25"/>
  <c r="F26"/>
  <c r="F27"/>
  <c r="F28"/>
  <c r="F29"/>
  <c r="F30"/>
  <c r="F31"/>
  <c r="F32"/>
  <c r="C4"/>
  <c r="C5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3"/>
  <c r="H13" i="7"/>
  <c r="I51" i="4"/>
  <c r="I50"/>
  <c r="I49"/>
  <c r="I47"/>
  <c r="I46"/>
  <c r="I45"/>
  <c r="I43"/>
  <c r="I42"/>
  <c r="I41"/>
  <c r="I39"/>
  <c r="I38"/>
  <c r="I37"/>
  <c r="I35"/>
  <c r="I34"/>
  <c r="I33"/>
  <c r="I31"/>
  <c r="I30"/>
  <c r="I29"/>
  <c r="I27"/>
  <c r="I26"/>
  <c r="I25"/>
  <c r="H48"/>
  <c r="H44"/>
  <c r="H40"/>
  <c r="H36"/>
  <c r="H32"/>
  <c r="H28"/>
  <c r="I9"/>
  <c r="I10"/>
  <c r="I11"/>
  <c r="I12"/>
  <c r="I13"/>
  <c r="I14"/>
  <c r="H9"/>
  <c r="H10"/>
  <c r="H11"/>
  <c r="H12"/>
  <c r="H13"/>
  <c r="H14"/>
  <c r="E27" i="2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26"/>
  <c r="E4"/>
  <c r="E5"/>
  <c r="E8"/>
  <c r="E7"/>
  <c r="E6"/>
  <c r="E3"/>
  <c r="E9"/>
  <c r="E15" i="1"/>
  <c r="F15" s="1"/>
  <c r="D6" i="9"/>
  <c r="D5"/>
  <c r="D10"/>
  <c r="D9"/>
  <c r="F26" i="4"/>
  <c r="F51"/>
  <c r="F50"/>
  <c r="F49"/>
  <c r="F47"/>
  <c r="F46"/>
  <c r="F45"/>
  <c r="F43"/>
  <c r="F42"/>
  <c r="F41"/>
  <c r="F39"/>
  <c r="F38"/>
  <c r="F37"/>
  <c r="F35"/>
  <c r="F34"/>
  <c r="F33"/>
  <c r="F31"/>
  <c r="F30"/>
  <c r="F29"/>
  <c r="F27"/>
  <c r="F9"/>
  <c r="F10"/>
  <c r="F11"/>
  <c r="F12"/>
  <c r="F13"/>
  <c r="F14"/>
  <c r="J48"/>
  <c r="J44"/>
  <c r="J40"/>
  <c r="J36"/>
  <c r="J32"/>
  <c r="J28"/>
  <c r="J24"/>
  <c r="J14"/>
  <c r="J13"/>
  <c r="J12"/>
  <c r="J11"/>
  <c r="J10"/>
  <c r="J9"/>
  <c r="M16" i="7"/>
  <c r="N16"/>
  <c r="O16"/>
  <c r="M17"/>
  <c r="N17"/>
  <c r="O17"/>
  <c r="M18"/>
  <c r="O18"/>
  <c r="M19"/>
  <c r="N19"/>
  <c r="O19"/>
  <c r="M20"/>
  <c r="N20"/>
  <c r="O20"/>
  <c r="M21"/>
  <c r="N21"/>
  <c r="O21"/>
  <c r="M22"/>
  <c r="N22"/>
  <c r="O22"/>
  <c r="M23"/>
  <c r="N23"/>
  <c r="O23"/>
  <c r="M24"/>
  <c r="N24"/>
  <c r="O24"/>
  <c r="M25"/>
  <c r="N25"/>
  <c r="O25"/>
  <c r="M26"/>
  <c r="N26"/>
  <c r="O26"/>
  <c r="M27"/>
  <c r="N27"/>
  <c r="O27"/>
  <c r="M28"/>
  <c r="N28"/>
  <c r="O28"/>
  <c r="M29"/>
  <c r="N29"/>
  <c r="O29"/>
  <c r="M30"/>
  <c r="N30"/>
  <c r="O30"/>
  <c r="M31"/>
  <c r="N31"/>
  <c r="O31"/>
  <c r="M32"/>
  <c r="N32"/>
  <c r="O32"/>
  <c r="M33"/>
  <c r="N33"/>
  <c r="O33"/>
  <c r="M34"/>
  <c r="N34"/>
  <c r="O34"/>
  <c r="M35"/>
  <c r="N35"/>
  <c r="O35"/>
  <c r="M36"/>
  <c r="N36"/>
  <c r="O36"/>
  <c r="M37"/>
  <c r="N37"/>
  <c r="O37"/>
  <c r="M38"/>
  <c r="N38"/>
  <c r="O38"/>
  <c r="M39"/>
  <c r="N39"/>
  <c r="O39"/>
  <c r="M40"/>
  <c r="N40"/>
  <c r="O40"/>
  <c r="M41"/>
  <c r="N41"/>
  <c r="O41"/>
  <c r="M42"/>
  <c r="N42"/>
  <c r="O42"/>
  <c r="M43"/>
  <c r="N43"/>
  <c r="O43"/>
  <c r="M4"/>
  <c r="N4"/>
  <c r="O4"/>
  <c r="M5"/>
  <c r="N5"/>
  <c r="O5"/>
  <c r="M6"/>
  <c r="N6"/>
  <c r="O6"/>
  <c r="M7"/>
  <c r="N7"/>
  <c r="O7"/>
  <c r="M8"/>
  <c r="N8"/>
  <c r="O8"/>
  <c r="M9"/>
  <c r="N9"/>
  <c r="O9"/>
  <c r="M10"/>
  <c r="N10"/>
  <c r="O10"/>
  <c r="M11"/>
  <c r="N11"/>
  <c r="O11"/>
  <c r="M12"/>
  <c r="N12"/>
  <c r="O12"/>
  <c r="M13"/>
  <c r="N13"/>
  <c r="O13"/>
  <c r="M14"/>
  <c r="N14"/>
  <c r="O14"/>
  <c r="M15"/>
  <c r="N15"/>
  <c r="O15"/>
  <c r="N3"/>
  <c r="O3"/>
  <c r="M3"/>
  <c r="H25"/>
  <c r="I4"/>
  <c r="J4"/>
  <c r="I5"/>
  <c r="J5"/>
  <c r="I6"/>
  <c r="J6"/>
  <c r="I7"/>
  <c r="J7"/>
  <c r="I8"/>
  <c r="J8"/>
  <c r="I9"/>
  <c r="J9"/>
  <c r="I10"/>
  <c r="J10"/>
  <c r="I11"/>
  <c r="J11"/>
  <c r="I12"/>
  <c r="J12"/>
  <c r="I13"/>
  <c r="J13"/>
  <c r="I14"/>
  <c r="J14"/>
  <c r="I15"/>
  <c r="J15"/>
  <c r="I16"/>
  <c r="J16"/>
  <c r="I17"/>
  <c r="J17"/>
  <c r="I18"/>
  <c r="J18"/>
  <c r="I19"/>
  <c r="J19"/>
  <c r="I20"/>
  <c r="J20"/>
  <c r="I21"/>
  <c r="J21"/>
  <c r="I22"/>
  <c r="J22"/>
  <c r="I23"/>
  <c r="J23"/>
  <c r="I24"/>
  <c r="J24"/>
  <c r="I25"/>
  <c r="J25"/>
  <c r="I26"/>
  <c r="J26"/>
  <c r="I27"/>
  <c r="J27"/>
  <c r="I28"/>
  <c r="J28"/>
  <c r="I29"/>
  <c r="J29"/>
  <c r="I30"/>
  <c r="J30"/>
  <c r="I31"/>
  <c r="J31"/>
  <c r="I32"/>
  <c r="J32"/>
  <c r="I33"/>
  <c r="J33"/>
  <c r="I34"/>
  <c r="J34"/>
  <c r="I35"/>
  <c r="J35"/>
  <c r="I36"/>
  <c r="J36"/>
  <c r="I37"/>
  <c r="J37"/>
  <c r="I38"/>
  <c r="J38"/>
  <c r="I39"/>
  <c r="J39"/>
  <c r="I40"/>
  <c r="J40"/>
  <c r="I41"/>
  <c r="J41"/>
  <c r="I42"/>
  <c r="J42"/>
  <c r="I43"/>
  <c r="J43"/>
  <c r="J3"/>
  <c r="H3"/>
  <c r="H43"/>
  <c r="H32"/>
  <c r="H33"/>
  <c r="H34"/>
  <c r="H35"/>
  <c r="H36"/>
  <c r="H37"/>
  <c r="H38"/>
  <c r="H39"/>
  <c r="H40"/>
  <c r="H41"/>
  <c r="H42"/>
  <c r="H18"/>
  <c r="H19"/>
  <c r="H20"/>
  <c r="H21"/>
  <c r="H22"/>
  <c r="H23"/>
  <c r="H24"/>
  <c r="H26"/>
  <c r="H27"/>
  <c r="H28"/>
  <c r="H29"/>
  <c r="H30"/>
  <c r="H31"/>
  <c r="H4"/>
  <c r="H5"/>
  <c r="H6"/>
  <c r="H7"/>
  <c r="H8"/>
  <c r="H9"/>
  <c r="H10"/>
  <c r="H11"/>
  <c r="H12"/>
  <c r="H14"/>
  <c r="H15"/>
  <c r="H16"/>
  <c r="H17"/>
  <c r="E16" i="1"/>
  <c r="F16"/>
  <c r="E17"/>
  <c r="F17" s="1"/>
  <c r="E18"/>
  <c r="F18" s="1"/>
  <c r="E19"/>
  <c r="F19" s="1"/>
  <c r="E20"/>
  <c r="F20" s="1"/>
  <c r="F8"/>
  <c r="F9"/>
  <c r="E5"/>
  <c r="F5"/>
  <c r="E4"/>
  <c r="F4"/>
  <c r="E7" i="9" l="1"/>
  <c r="G7" s="1"/>
</calcChain>
</file>

<file path=xl/comments1.xml><?xml version="1.0" encoding="utf-8"?>
<comments xmlns="http://schemas.openxmlformats.org/spreadsheetml/2006/main">
  <authors>
    <author>Lesa Hoffman</author>
  </authors>
  <commentList>
    <comment ref="B4" authorId="0">
      <text>
        <r>
          <rPr>
            <b/>
            <sz val="9"/>
            <color indexed="81"/>
            <rFont val="Tahoma"/>
            <charset val="1"/>
          </rPr>
          <t>Lesa Hoffman:</t>
        </r>
        <r>
          <rPr>
            <sz val="9"/>
            <color indexed="81"/>
            <rFont val="Tahoma"/>
            <charset val="1"/>
          </rPr>
          <t xml:space="preserve">
Enter 3.29 if ML Logit, enter 1.00 if ML or WLSMV Probit</t>
        </r>
      </text>
    </comment>
    <comment ref="E7" authorId="0">
      <text>
        <r>
          <rPr>
            <b/>
            <sz val="8"/>
            <color indexed="81"/>
            <rFont val="Tahoma"/>
            <family val="2"/>
          </rPr>
          <t>Lesa Hoffman:</t>
        </r>
        <r>
          <rPr>
            <sz val="8"/>
            <color indexed="81"/>
            <rFont val="Tahoma"/>
            <family val="2"/>
          </rPr>
          <t xml:space="preserve">
is loading*SD(Theta)</t>
        </r>
      </text>
    </comment>
    <comment ref="F7" authorId="0">
      <text>
        <r>
          <rPr>
            <b/>
            <sz val="8"/>
            <color indexed="81"/>
            <rFont val="Tahoma"/>
            <family val="2"/>
          </rPr>
          <t>Lesa Hoffman:</t>
        </r>
        <r>
          <rPr>
            <sz val="8"/>
            <color indexed="81"/>
            <rFont val="Tahoma"/>
            <family val="2"/>
          </rPr>
          <t xml:space="preserve">
is threshold-loading*mean(Theta) /
 loading*SD(Theta) </t>
        </r>
      </text>
    </comment>
    <comment ref="H7" authorId="0">
      <text>
        <r>
          <rPr>
            <b/>
            <sz val="8"/>
            <color indexed="81"/>
            <rFont val="Tahoma"/>
            <family val="2"/>
          </rPr>
          <t>Lesa Hoffman:</t>
        </r>
        <r>
          <rPr>
            <sz val="8"/>
            <color indexed="81"/>
            <rFont val="Tahoma"/>
            <family val="2"/>
          </rPr>
          <t xml:space="preserve">
= (unstandardized loading *SD(Theta)) / SD(Y)
Var(Y) = (loading^2 * theta variance) + error variance
error variance is 3.29 in a logit model or 1.00 in probit model)</t>
        </r>
      </text>
    </comment>
    <comment ref="I7" authorId="0">
      <text>
        <r>
          <rPr>
            <b/>
            <sz val="8"/>
            <color indexed="81"/>
            <rFont val="Tahoma"/>
            <family val="2"/>
          </rPr>
          <t>Lesa Hoffman:</t>
        </r>
        <r>
          <rPr>
            <sz val="8"/>
            <color indexed="81"/>
            <rFont val="Tahoma"/>
            <family val="2"/>
          </rPr>
          <t xml:space="preserve">
= unstandarized threshold / SD(Y)
Var(Y) = (loading^2 * theta variance) + error variance 
(error variance is 3.29 in a logit model, 1.00 in probit model)</t>
        </r>
      </text>
    </comment>
    <comment ref="J7" authorId="0">
      <text>
        <r>
          <rPr>
            <b/>
            <sz val="8"/>
            <color indexed="81"/>
            <rFont val="Tahoma"/>
            <family val="2"/>
          </rPr>
          <t>Lesa Hoffman:</t>
        </r>
        <r>
          <rPr>
            <sz val="8"/>
            <color indexed="81"/>
            <rFont val="Tahoma"/>
            <family val="2"/>
          </rPr>
          <t xml:space="preserve">
is standardized loading squared</t>
        </r>
      </text>
    </comment>
    <comment ref="B20" authorId="0">
      <text>
        <r>
          <rPr>
            <b/>
            <sz val="9"/>
            <color indexed="81"/>
            <rFont val="Tahoma"/>
            <charset val="1"/>
          </rPr>
          <t>Lesa Hoffman:</t>
        </r>
        <r>
          <rPr>
            <sz val="9"/>
            <color indexed="81"/>
            <rFont val="Tahoma"/>
            <charset val="1"/>
          </rPr>
          <t xml:space="preserve">
Enter 3.29 if ML Logit, enter 1.00 if ML or WLSMV Probit</t>
        </r>
      </text>
    </comment>
    <comment ref="E23" authorId="0">
      <text>
        <r>
          <rPr>
            <b/>
            <sz val="8"/>
            <color indexed="81"/>
            <rFont val="Tahoma"/>
            <family val="2"/>
          </rPr>
          <t>Lesa Hoffman:</t>
        </r>
        <r>
          <rPr>
            <sz val="8"/>
            <color indexed="81"/>
            <rFont val="Tahoma"/>
            <family val="2"/>
          </rPr>
          <t xml:space="preserve">
is loading*SD(Theta)</t>
        </r>
      </text>
    </comment>
    <comment ref="F23" authorId="0">
      <text>
        <r>
          <rPr>
            <b/>
            <sz val="8"/>
            <color indexed="81"/>
            <rFont val="Tahoma"/>
            <family val="2"/>
          </rPr>
          <t>Lesa Hoffman:</t>
        </r>
        <r>
          <rPr>
            <sz val="8"/>
            <color indexed="81"/>
            <rFont val="Tahoma"/>
            <family val="2"/>
          </rPr>
          <t xml:space="preserve">
is threshold-loading*mean(Theta) /
 loading*SD(Theta) </t>
        </r>
      </text>
    </comment>
    <comment ref="H23" authorId="0">
      <text>
        <r>
          <rPr>
            <b/>
            <sz val="8"/>
            <color indexed="81"/>
            <rFont val="Tahoma"/>
            <family val="2"/>
          </rPr>
          <t>Lesa Hoffman:</t>
        </r>
        <r>
          <rPr>
            <sz val="8"/>
            <color indexed="81"/>
            <rFont val="Tahoma"/>
            <family val="2"/>
          </rPr>
          <t xml:space="preserve">
= (unstandardized loading *SD(Theta)) / SD(Y)
Var(Y) = (loading^2 * theta variance) + error variance
error variance is 3.29 in a logit model or 1.00 in probit model)</t>
        </r>
      </text>
    </comment>
    <comment ref="I23" authorId="0">
      <text>
        <r>
          <rPr>
            <b/>
            <sz val="8"/>
            <color indexed="81"/>
            <rFont val="Tahoma"/>
            <family val="2"/>
          </rPr>
          <t>Lesa Hoffman:</t>
        </r>
        <r>
          <rPr>
            <sz val="8"/>
            <color indexed="81"/>
            <rFont val="Tahoma"/>
            <family val="2"/>
          </rPr>
          <t xml:space="preserve">
= unstandarized threshold / SD(Y)
Var(Y) = (loading^2 * theta variance) + error variance 
(error variance is 3.29 in a logit model, 1.00 in probit model)</t>
        </r>
      </text>
    </comment>
    <comment ref="J23" authorId="0">
      <text>
        <r>
          <rPr>
            <b/>
            <sz val="8"/>
            <color indexed="81"/>
            <rFont val="Tahoma"/>
            <family val="2"/>
          </rPr>
          <t>Lesa Hoffman:</t>
        </r>
        <r>
          <rPr>
            <sz val="8"/>
            <color indexed="81"/>
            <rFont val="Tahoma"/>
            <family val="2"/>
          </rPr>
          <t xml:space="preserve">
is standardized loading squared</t>
        </r>
      </text>
    </comment>
  </commentList>
</comments>
</file>

<file path=xl/comments2.xml><?xml version="1.0" encoding="utf-8"?>
<comments xmlns="http://schemas.openxmlformats.org/spreadsheetml/2006/main">
  <authors>
    <author>Lesa Hoffman</author>
  </authors>
  <commentList>
    <comment ref="C3" authorId="0">
      <text>
        <r>
          <rPr>
            <b/>
            <sz val="9"/>
            <color indexed="81"/>
            <rFont val="Tahoma"/>
            <family val="2"/>
          </rPr>
          <t>Lesa Hoffman:</t>
        </r>
        <r>
          <rPr>
            <sz val="9"/>
            <color indexed="81"/>
            <rFont val="Tahoma"/>
            <family val="2"/>
          </rPr>
          <t xml:space="preserve">
as labeled by Mplus, meaning parameters "free" to be not 0</t>
        </r>
      </text>
    </comment>
    <comment ref="D3" authorId="0">
      <text>
        <r>
          <rPr>
            <b/>
            <sz val="8"/>
            <color indexed="81"/>
            <rFont val="Tahoma"/>
            <charset val="1"/>
          </rPr>
          <t>Lesa Hoffman:</t>
        </r>
        <r>
          <rPr>
            <sz val="8"/>
            <color indexed="81"/>
            <rFont val="Tahoma"/>
            <charset val="1"/>
          </rPr>
          <t xml:space="preserve">
Is calculated for Mplus models, but fill this in for SAS NLMIXED models</t>
        </r>
      </text>
    </comment>
  </commentList>
</comments>
</file>

<file path=xl/comments3.xml><?xml version="1.0" encoding="utf-8"?>
<comments xmlns="http://schemas.openxmlformats.org/spreadsheetml/2006/main">
  <authors>
    <author>Lesa Hoffman</author>
  </authors>
  <commentList>
    <comment ref="L1" authorId="0">
      <text>
        <r>
          <rPr>
            <b/>
            <sz val="8"/>
            <color indexed="81"/>
            <rFont val="Tahoma"/>
            <family val="2"/>
          </rPr>
          <t>Lesa Hoffman:</t>
        </r>
        <r>
          <rPr>
            <sz val="8"/>
            <color indexed="81"/>
            <rFont val="Tahoma"/>
            <family val="2"/>
          </rPr>
          <t xml:space="preserve">
a parameter</t>
        </r>
      </text>
    </comment>
    <comment ref="M1" authorId="0">
      <text>
        <r>
          <rPr>
            <b/>
            <sz val="8"/>
            <color indexed="81"/>
            <rFont val="Tahoma"/>
            <family val="2"/>
          </rPr>
          <t>Lesa Hoffman:</t>
        </r>
        <r>
          <rPr>
            <sz val="8"/>
            <color indexed="81"/>
            <rFont val="Tahoma"/>
            <family val="2"/>
          </rPr>
          <t xml:space="preserve">
b1 difficulty</t>
        </r>
      </text>
    </comment>
    <comment ref="N1" authorId="0">
      <text>
        <r>
          <rPr>
            <b/>
            <sz val="8"/>
            <color indexed="81"/>
            <rFont val="Tahoma"/>
            <family val="2"/>
          </rPr>
          <t>Lesa Hoffman:</t>
        </r>
        <r>
          <rPr>
            <sz val="8"/>
            <color indexed="81"/>
            <rFont val="Tahoma"/>
            <family val="2"/>
          </rPr>
          <t xml:space="preserve">
b2 difficulty</t>
        </r>
      </text>
    </comment>
    <comment ref="O1" authorId="0">
      <text>
        <r>
          <rPr>
            <b/>
            <sz val="8"/>
            <color indexed="81"/>
            <rFont val="Tahoma"/>
            <family val="2"/>
          </rPr>
          <t>Lesa Hoffman:</t>
        </r>
        <r>
          <rPr>
            <sz val="8"/>
            <color indexed="81"/>
            <rFont val="Tahoma"/>
            <family val="2"/>
          </rPr>
          <t xml:space="preserve">
b3 difficulty</t>
        </r>
      </text>
    </comment>
  </commentList>
</comments>
</file>

<file path=xl/sharedStrings.xml><?xml version="1.0" encoding="utf-8"?>
<sst xmlns="http://schemas.openxmlformats.org/spreadsheetml/2006/main" count="218" uniqueCount="113">
  <si>
    <t>DIA1</t>
  </si>
  <si>
    <t>DIA2</t>
  </si>
  <si>
    <t>DIA3</t>
  </si>
  <si>
    <t>DIA4</t>
  </si>
  <si>
    <t>DIA5</t>
  </si>
  <si>
    <t>DIA6</t>
  </si>
  <si>
    <t>DIA7</t>
  </si>
  <si>
    <t>Theta</t>
  </si>
  <si>
    <t>Item</t>
  </si>
  <si>
    <t>Unstandardized</t>
  </si>
  <si>
    <t>Loading</t>
  </si>
  <si>
    <t>Thresh</t>
  </si>
  <si>
    <t>pred a</t>
  </si>
  <si>
    <t>pred b</t>
  </si>
  <si>
    <t>R2</t>
  </si>
  <si>
    <t>Info</t>
  </si>
  <si>
    <t>Reliability</t>
  </si>
  <si>
    <t>Difficulty</t>
  </si>
  <si>
    <t>7. Telephone</t>
  </si>
  <si>
    <t>2. Bedmaking</t>
  </si>
  <si>
    <t>3. Cooking</t>
  </si>
  <si>
    <t>6. Banking</t>
  </si>
  <si>
    <t>5. Getting around</t>
  </si>
  <si>
    <t>4. Shopping</t>
  </si>
  <si>
    <t>1. Housework</t>
  </si>
  <si>
    <t>1=Big Problems</t>
  </si>
  <si>
    <t>2=Some Problems</t>
  </si>
  <si>
    <t>3=Can Do It</t>
  </si>
  <si>
    <t>0=Can't Do It</t>
  </si>
  <si>
    <t>0 vs 123</t>
  </si>
  <si>
    <t>01 vs 23</t>
  </si>
  <si>
    <t>012 vs 3</t>
  </si>
  <si>
    <t>Item 1</t>
  </si>
  <si>
    <t>CIA1</t>
  </si>
  <si>
    <t>CIA2</t>
  </si>
  <si>
    <t>CIA3</t>
  </si>
  <si>
    <t>CIA4</t>
  </si>
  <si>
    <t>CIA5</t>
  </si>
  <si>
    <t>CIA6</t>
  </si>
  <si>
    <t>CIA7</t>
  </si>
  <si>
    <t>Binary Example</t>
  </si>
  <si>
    <t>Polytomous Example</t>
  </si>
  <si>
    <t>0=needs help</t>
  </si>
  <si>
    <t>1=no help</t>
  </si>
  <si>
    <t>Prob of 0</t>
  </si>
  <si>
    <t>Prob of 1</t>
  </si>
  <si>
    <t>Prob of 2</t>
  </si>
  <si>
    <t>Prob of 3</t>
  </si>
  <si>
    <t>Prob of 0 vs 123</t>
  </si>
  <si>
    <t>Prob of 01 vs 23</t>
  </si>
  <si>
    <t>Prob of 012 vs 3</t>
  </si>
  <si>
    <t>Saved from Mplus</t>
  </si>
  <si>
    <t>Calculated Based on Mplus</t>
  </si>
  <si>
    <t>Binary Model</t>
  </si>
  <si>
    <t>Submodel</t>
  </si>
  <si>
    <t>Polytmous GRM Example</t>
  </si>
  <si>
    <t>Calculated IRT</t>
  </si>
  <si>
    <t>Calculated STDYX</t>
  </si>
  <si>
    <t>vs. Categorical 2PL</t>
  </si>
  <si>
    <t>Categorical 1PL (Rasch GRM) NLMIXED</t>
  </si>
  <si>
    <t>Categorical 2PL (GRM) NLMIXED</t>
  </si>
  <si>
    <t>vs. Binary 2PL</t>
  </si>
  <si>
    <t>Binary 1PL NLMIXED</t>
  </si>
  <si>
    <t>Binary 2PL NLMIXED</t>
  </si>
  <si>
    <t>Categorical 1PL (Rasch GRM)</t>
  </si>
  <si>
    <t>Categorical 2PL (GRM)</t>
  </si>
  <si>
    <t>Binary 1PL</t>
  </si>
  <si>
    <t>Binary 2PL</t>
  </si>
  <si>
    <t>LL*-2</t>
  </si>
  <si>
    <t>Model</t>
  </si>
  <si>
    <t>Factor Mean</t>
  </si>
  <si>
    <t>Factor Variance</t>
  </si>
  <si>
    <t>FILL IN</t>
  </si>
  <si>
    <t>CALCULATED</t>
  </si>
  <si>
    <t>DF 
Diff</t>
  </si>
  <si>
    <t>Exact p 
Value</t>
  </si>
  <si>
    <t>Pred 
Logit</t>
  </si>
  <si>
    <t>Logit 
to Prob</t>
  </si>
  <si>
    <t>Threshold</t>
  </si>
  <si>
    <t>IFA
Loading</t>
  </si>
  <si>
    <t>IRT b</t>
  </si>
  <si>
    <t>IRT a</t>
  </si>
  <si>
    <t>Error Variance</t>
  </si>
  <si>
    <t>Model
H0 LL</t>
  </si>
  <si>
    <t># Free
Parms</t>
  </si>
  <si>
    <t>Polytomous Graded Response Model</t>
  </si>
  <si>
    <t>p(y=1) if Theta = 0</t>
  </si>
  <si>
    <t>0 vs 1</t>
  </si>
  <si>
    <t>1 vs 1</t>
  </si>
  <si>
    <t>2 vs 1</t>
  </si>
  <si>
    <t>3 vs 1</t>
  </si>
  <si>
    <t>4 vs 1</t>
  </si>
  <si>
    <t>5 vs 1</t>
  </si>
  <si>
    <t>6 vs 1</t>
  </si>
  <si>
    <t>Example for 4-Category Graded Response Model (was estiamted in ML logit)</t>
  </si>
  <si>
    <t>Example for Binary Model (was estimated in ML logit)</t>
  </si>
  <si>
    <r>
      <t xml:space="preserve">Note: For items with more than 3 thresholds, you will need to insert rows </t>
    </r>
    <r>
      <rPr>
        <i/>
        <sz val="10"/>
        <rFont val="Arial"/>
        <family val="2"/>
      </rPr>
      <t>within</t>
    </r>
    <r>
      <rPr>
        <sz val="10"/>
        <rFont val="Arial"/>
        <family val="2"/>
      </rPr>
      <t xml:space="preserve"> each set of thresholds.</t>
    </r>
  </si>
  <si>
    <t>Test Information</t>
  </si>
  <si>
    <t>Theta Standard Error</t>
  </si>
  <si>
    <t>Item 2</t>
  </si>
  <si>
    <t>Item 3</t>
  </si>
  <si>
    <t>Item 4</t>
  </si>
  <si>
    <t>Item 5</t>
  </si>
  <si>
    <t>Item 6</t>
  </si>
  <si>
    <t>Item 7</t>
  </si>
  <si>
    <t>BINARY ITEMS</t>
  </si>
  <si>
    <t>POLYTOMOUS ITEMS</t>
  </si>
  <si>
    <t>IFA 
Intercept</t>
  </si>
  <si>
    <t>Models:
Fewer in Row 1
More in Row 2</t>
  </si>
  <si>
    <t>Test of -2ΔLL Difference</t>
  </si>
  <si>
    <t>Diff in
-2*LL</t>
  </si>
  <si>
    <t>Categorical 2PL (M-GRM)</t>
  </si>
  <si>
    <t>Categorical 2PL (M-GRM without 1)</t>
  </si>
</sst>
</file>

<file path=xl/styles.xml><?xml version="1.0" encoding="utf-8"?>
<styleSheet xmlns="http://schemas.openxmlformats.org/spreadsheetml/2006/main">
  <numFmts count="7">
    <numFmt numFmtId="6" formatCode="&quot;$&quot;#,##0_);[Red]\(&quot;$&quot;#,##0\)"/>
    <numFmt numFmtId="164" formatCode="0.000"/>
    <numFmt numFmtId="165" formatCode="0.0000"/>
    <numFmt numFmtId="166" formatCode="0.00000"/>
    <numFmt numFmtId="167" formatCode="0.0"/>
    <numFmt numFmtId="168" formatCode="0.0000000"/>
    <numFmt numFmtId="169" formatCode="#,##0.000"/>
  </numFmts>
  <fonts count="20">
    <font>
      <sz val="10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0"/>
      <name val="Arial"/>
      <family val="2"/>
    </font>
    <font>
      <sz val="8"/>
      <color indexed="81"/>
      <name val="Tahoma"/>
      <charset val="1"/>
    </font>
    <font>
      <b/>
      <sz val="8"/>
      <color indexed="81"/>
      <name val="Tahoma"/>
      <charset val="1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name val="Arial"/>
      <family val="2"/>
    </font>
    <font>
      <i/>
      <sz val="10"/>
      <name val="Arial"/>
      <family val="2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14" fillId="0" borderId="0"/>
  </cellStyleXfs>
  <cellXfs count="76">
    <xf numFmtId="0" fontId="0" fillId="0" borderId="0" xfId="0"/>
    <xf numFmtId="0" fontId="1" fillId="0" borderId="0" xfId="0" applyFont="1" applyAlignment="1">
      <alignment horizontal="center"/>
    </xf>
    <xf numFmtId="164" fontId="0" fillId="0" borderId="0" xfId="0" applyNumberFormat="1"/>
    <xf numFmtId="2" fontId="0" fillId="0" borderId="0" xfId="0" applyNumberFormat="1"/>
    <xf numFmtId="0" fontId="2" fillId="0" borderId="0" xfId="1"/>
    <xf numFmtId="0" fontId="1" fillId="0" borderId="0" xfId="1" applyFont="1"/>
    <xf numFmtId="0" fontId="1" fillId="0" borderId="0" xfId="1" applyFont="1" applyAlignment="1">
      <alignment horizontal="center"/>
    </xf>
    <xf numFmtId="164" fontId="2" fillId="0" borderId="0" xfId="1" applyNumberFormat="1" applyAlignment="1">
      <alignment horizontal="right"/>
    </xf>
    <xf numFmtId="0" fontId="1" fillId="0" borderId="0" xfId="1" applyFont="1" applyFill="1" applyAlignment="1">
      <alignment horizontal="center"/>
    </xf>
    <xf numFmtId="166" fontId="0" fillId="0" borderId="0" xfId="0" applyNumberFormat="1"/>
    <xf numFmtId="165" fontId="0" fillId="0" borderId="0" xfId="0" applyNumberFormat="1"/>
    <xf numFmtId="0" fontId="15" fillId="0" borderId="0" xfId="0" applyFont="1"/>
    <xf numFmtId="0" fontId="15" fillId="0" borderId="0" xfId="0" applyFont="1" applyAlignment="1">
      <alignment horizontal="center"/>
    </xf>
    <xf numFmtId="167" fontId="0" fillId="0" borderId="0" xfId="0" applyNumberFormat="1"/>
    <xf numFmtId="1" fontId="0" fillId="0" borderId="0" xfId="0" applyNumberFormat="1"/>
    <xf numFmtId="0" fontId="16" fillId="0" borderId="0" xfId="0" applyFont="1" applyAlignment="1">
      <alignment horizontal="center"/>
    </xf>
    <xf numFmtId="0" fontId="0" fillId="0" borderId="0" xfId="0" applyFont="1"/>
    <xf numFmtId="167" fontId="15" fillId="0" borderId="0" xfId="0" applyNumberFormat="1" applyFont="1"/>
    <xf numFmtId="167" fontId="0" fillId="0" borderId="0" xfId="0" applyNumberFormat="1" applyFont="1"/>
    <xf numFmtId="164" fontId="15" fillId="0" borderId="0" xfId="0" applyNumberFormat="1" applyFont="1"/>
    <xf numFmtId="0" fontId="14" fillId="0" borderId="0" xfId="2"/>
    <xf numFmtId="168" fontId="14" fillId="0" borderId="0" xfId="2" applyNumberFormat="1"/>
    <xf numFmtId="164" fontId="14" fillId="0" borderId="0" xfId="2" applyNumberFormat="1"/>
    <xf numFmtId="0" fontId="14" fillId="0" borderId="0" xfId="2" applyAlignment="1">
      <alignment horizontal="left" indent="2"/>
    </xf>
    <xf numFmtId="165" fontId="14" fillId="0" borderId="0" xfId="2" applyNumberFormat="1"/>
    <xf numFmtId="0" fontId="17" fillId="0" borderId="0" xfId="2" applyFont="1" applyAlignment="1">
      <alignment horizontal="center"/>
    </xf>
    <xf numFmtId="168" fontId="17" fillId="0" borderId="0" xfId="2" applyNumberFormat="1" applyFont="1" applyAlignment="1">
      <alignment horizontal="center"/>
    </xf>
    <xf numFmtId="0" fontId="1" fillId="0" borderId="1" xfId="1" applyFont="1" applyFill="1" applyBorder="1" applyAlignment="1">
      <alignment horizontal="center"/>
    </xf>
    <xf numFmtId="0" fontId="1" fillId="0" borderId="0" xfId="1" applyFont="1" applyFill="1"/>
    <xf numFmtId="0" fontId="2" fillId="0" borderId="0" xfId="1" applyFont="1" applyFill="1" applyAlignment="1">
      <alignment horizontal="right"/>
    </xf>
    <xf numFmtId="0" fontId="2" fillId="0" borderId="0" xfId="1" applyFill="1"/>
    <xf numFmtId="0" fontId="1" fillId="0" borderId="1" xfId="1" applyFont="1" applyFill="1" applyBorder="1"/>
    <xf numFmtId="0" fontId="17" fillId="0" borderId="1" xfId="0" applyFont="1" applyFill="1" applyBorder="1" applyAlignment="1">
      <alignment horizontal="center"/>
    </xf>
    <xf numFmtId="164" fontId="2" fillId="0" borderId="0" xfId="1" applyNumberFormat="1" applyFill="1"/>
    <xf numFmtId="164" fontId="2" fillId="0" borderId="0" xfId="1" applyNumberFormat="1" applyFill="1" applyAlignment="1">
      <alignment horizontal="right"/>
    </xf>
    <xf numFmtId="0" fontId="2" fillId="0" borderId="1" xfId="1" applyFill="1" applyBorder="1"/>
    <xf numFmtId="0" fontId="5" fillId="0" borderId="0" xfId="1" applyFont="1" applyFill="1"/>
    <xf numFmtId="6" fontId="5" fillId="0" borderId="0" xfId="1" applyNumberFormat="1" applyFont="1" applyFill="1"/>
    <xf numFmtId="164" fontId="5" fillId="0" borderId="0" xfId="1" applyNumberFormat="1" applyFont="1" applyFill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/>
    </xf>
    <xf numFmtId="0" fontId="17" fillId="0" borderId="2" xfId="2" applyFont="1" applyBorder="1" applyAlignment="1">
      <alignment horizontal="center" vertical="center" wrapText="1"/>
    </xf>
    <xf numFmtId="169" fontId="17" fillId="0" borderId="2" xfId="2" applyNumberFormat="1" applyFont="1" applyFill="1" applyBorder="1" applyAlignment="1">
      <alignment horizontal="center" vertical="center" wrapText="1"/>
    </xf>
    <xf numFmtId="168" fontId="17" fillId="0" borderId="2" xfId="2" applyNumberFormat="1" applyFont="1" applyBorder="1" applyAlignment="1">
      <alignment horizontal="center" vertical="center" wrapText="1"/>
    </xf>
    <xf numFmtId="0" fontId="0" fillId="0" borderId="1" xfId="0" applyBorder="1"/>
    <xf numFmtId="0" fontId="14" fillId="0" borderId="0" xfId="0" applyFont="1"/>
    <xf numFmtId="0" fontId="17" fillId="0" borderId="1" xfId="0" applyFont="1" applyBorder="1" applyAlignment="1">
      <alignment horizontal="center"/>
    </xf>
    <xf numFmtId="164" fontId="14" fillId="0" borderId="0" xfId="0" applyNumberFormat="1" applyFont="1"/>
    <xf numFmtId="0" fontId="18" fillId="0" borderId="1" xfId="1" applyFont="1" applyBorder="1" applyAlignment="1">
      <alignment horizontal="center"/>
    </xf>
    <xf numFmtId="6" fontId="19" fillId="0" borderId="0" xfId="1" applyNumberFormat="1" applyFont="1"/>
    <xf numFmtId="2" fontId="14" fillId="0" borderId="0" xfId="0" applyNumberFormat="1" applyFont="1"/>
    <xf numFmtId="164" fontId="12" fillId="0" borderId="0" xfId="1" applyNumberFormat="1" applyFont="1" applyFill="1"/>
    <xf numFmtId="0" fontId="1" fillId="0" borderId="0" xfId="0" applyFont="1" applyAlignment="1">
      <alignment horizontal="left"/>
    </xf>
    <xf numFmtId="167" fontId="15" fillId="0" borderId="1" xfId="0" applyNumberFormat="1" applyFont="1" applyBorder="1" applyAlignment="1">
      <alignment horizontal="center"/>
    </xf>
    <xf numFmtId="2" fontId="15" fillId="0" borderId="1" xfId="0" applyNumberFormat="1" applyFont="1" applyBorder="1" applyAlignment="1">
      <alignment horizontal="center"/>
    </xf>
    <xf numFmtId="0" fontId="17" fillId="0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/>
    </xf>
    <xf numFmtId="0" fontId="1" fillId="0" borderId="3" xfId="0" applyFont="1" applyBorder="1" applyAlignment="1">
      <alignment horizontal="right"/>
    </xf>
    <xf numFmtId="0" fontId="16" fillId="2" borderId="1" xfId="0" applyFont="1" applyFill="1" applyBorder="1" applyAlignment="1">
      <alignment horizontal="center"/>
    </xf>
    <xf numFmtId="0" fontId="16" fillId="3" borderId="1" xfId="0" applyFont="1" applyFill="1" applyBorder="1" applyAlignment="1">
      <alignment horizontal="center"/>
    </xf>
    <xf numFmtId="0" fontId="17" fillId="4" borderId="2" xfId="0" applyFont="1" applyFill="1" applyBorder="1" applyAlignment="1">
      <alignment horizontal="center" vertical="center"/>
    </xf>
    <xf numFmtId="0" fontId="17" fillId="5" borderId="1" xfId="0" applyFont="1" applyFill="1" applyBorder="1" applyAlignment="1">
      <alignment horizontal="center" vertical="center"/>
    </xf>
    <xf numFmtId="0" fontId="1" fillId="0" borderId="2" xfId="1" applyFont="1" applyFill="1" applyBorder="1" applyAlignment="1">
      <alignment horizontal="center" vertical="center" wrapText="1"/>
    </xf>
    <xf numFmtId="0" fontId="1" fillId="0" borderId="2" xfId="1" applyFont="1" applyFill="1" applyBorder="1" applyAlignment="1">
      <alignment horizontal="center" vertical="center"/>
    </xf>
    <xf numFmtId="0" fontId="1" fillId="0" borderId="1" xfId="1" applyFont="1" applyFill="1" applyBorder="1" applyAlignment="1">
      <alignment horizontal="center"/>
    </xf>
    <xf numFmtId="0" fontId="17" fillId="5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/>
    </xf>
    <xf numFmtId="0" fontId="17" fillId="0" borderId="0" xfId="0" applyFont="1" applyAlignment="1">
      <alignment horizontal="center"/>
    </xf>
    <xf numFmtId="167" fontId="15" fillId="2" borderId="0" xfId="0" applyNumberFormat="1" applyFont="1" applyFill="1" applyAlignment="1">
      <alignment horizontal="center"/>
    </xf>
    <xf numFmtId="167" fontId="0" fillId="2" borderId="0" xfId="0" applyNumberFormat="1" applyFill="1" applyAlignment="1">
      <alignment horizontal="center"/>
    </xf>
    <xf numFmtId="167" fontId="15" fillId="3" borderId="0" xfId="0" applyNumberFormat="1" applyFont="1" applyFill="1" applyAlignment="1">
      <alignment horizontal="center"/>
    </xf>
    <xf numFmtId="167" fontId="0" fillId="3" borderId="0" xfId="0" applyNumberFormat="1" applyFill="1" applyAlignment="1">
      <alignment horizontal="center"/>
    </xf>
    <xf numFmtId="0" fontId="15" fillId="0" borderId="1" xfId="0" applyFont="1" applyBorder="1" applyAlignment="1">
      <alignment horizont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colors>
    <mruColors>
      <color rgb="FF0000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0.15341121674573058"/>
          <c:y val="0.13906047442722283"/>
          <c:w val="0.81853276037726275"/>
          <c:h val="0.58170123342385482"/>
        </c:manualLayout>
      </c:layout>
      <c:lineChart>
        <c:grouping val="standard"/>
        <c:ser>
          <c:idx val="0"/>
          <c:order val="0"/>
          <c:spPr>
            <a:ln>
              <a:solidFill>
                <a:schemeClr val="tx1"/>
              </a:solidFill>
            </a:ln>
          </c:spPr>
          <c:marker>
            <c:spPr>
              <a:solidFill>
                <a:schemeClr val="tx1"/>
              </a:solidFill>
              <a:ln>
                <a:solidFill>
                  <a:prstClr val="black"/>
                </a:solidFill>
              </a:ln>
            </c:spPr>
          </c:marker>
          <c:cat>
            <c:strRef>
              <c:f>'Item Difficulty Distributions'!$A$3:$A$9</c:f>
              <c:strCache>
                <c:ptCount val="7"/>
                <c:pt idx="0">
                  <c:v>1. Housework</c:v>
                </c:pt>
                <c:pt idx="1">
                  <c:v>2. Bedmaking</c:v>
                </c:pt>
                <c:pt idx="2">
                  <c:v>3. Cooking</c:v>
                </c:pt>
                <c:pt idx="3">
                  <c:v>4. Shopping</c:v>
                </c:pt>
                <c:pt idx="4">
                  <c:v>5. Getting around</c:v>
                </c:pt>
                <c:pt idx="5">
                  <c:v>6. Banking</c:v>
                </c:pt>
                <c:pt idx="6">
                  <c:v>7. Telephone</c:v>
                </c:pt>
              </c:strCache>
            </c:strRef>
          </c:cat>
          <c:val>
            <c:numRef>
              <c:f>'Item Difficulty Distributions'!$D$3:$D$9</c:f>
              <c:numCache>
                <c:formatCode>0.000</c:formatCode>
                <c:ptCount val="7"/>
                <c:pt idx="0">
                  <c:v>-1.629</c:v>
                </c:pt>
                <c:pt idx="1">
                  <c:v>-5.202</c:v>
                </c:pt>
                <c:pt idx="2">
                  <c:v>-3.4620000000000002</c:v>
                </c:pt>
                <c:pt idx="3">
                  <c:v>-1.833</c:v>
                </c:pt>
                <c:pt idx="4">
                  <c:v>-2.4420000000000002</c:v>
                </c:pt>
                <c:pt idx="5">
                  <c:v>-3.12</c:v>
                </c:pt>
                <c:pt idx="6">
                  <c:v>-5.9619999999999997</c:v>
                </c:pt>
              </c:numCache>
            </c:numRef>
          </c:val>
        </c:ser>
        <c:marker val="1"/>
        <c:axId val="63535360"/>
        <c:axId val="63558016"/>
      </c:lineChart>
      <c:catAx>
        <c:axId val="63535360"/>
        <c:scaling>
          <c:orientation val="minMax"/>
        </c:scaling>
        <c:axPos val="b"/>
        <c:numFmt formatCode="General" sourceLinked="1"/>
        <c:tickLblPos val="nextTo"/>
        <c:txPr>
          <a:bodyPr/>
          <a:lstStyle/>
          <a:p>
            <a:pPr>
              <a:defRPr sz="1050"/>
            </a:pPr>
            <a:endParaRPr lang="en-US"/>
          </a:p>
        </c:txPr>
        <c:crossAx val="63558016"/>
        <c:crossesAt val="-8"/>
        <c:auto val="1"/>
        <c:lblAlgn val="ctr"/>
        <c:lblOffset val="100"/>
      </c:catAx>
      <c:valAx>
        <c:axId val="63558016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Item Threshold</a:t>
                </a:r>
              </a:p>
            </c:rich>
          </c:tx>
        </c:title>
        <c:numFmt formatCode="#,##0.0" sourceLinked="0"/>
        <c:tickLblPos val="nextTo"/>
        <c:crossAx val="63535360"/>
        <c:crosses val="autoZero"/>
        <c:crossBetween val="between"/>
      </c:valAx>
    </c:plotArea>
    <c:plotVisOnly val="1"/>
    <c:dispBlanksAs val="gap"/>
  </c:chart>
  <c:txPr>
    <a:bodyPr/>
    <a:lstStyle/>
    <a:p>
      <a:pPr>
        <a:defRPr sz="1200"/>
      </a:pPr>
      <a:endParaRPr lang="en-US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layout/>
    </c:title>
    <c:plotArea>
      <c:layout>
        <c:manualLayout>
          <c:layoutTarget val="inner"/>
          <c:xMode val="edge"/>
          <c:yMode val="edge"/>
          <c:x val="0.19020784931603191"/>
          <c:y val="0.14273148148148201"/>
          <c:w val="0.77752559868030691"/>
          <c:h val="0.64533172936716243"/>
        </c:manualLayout>
      </c:layout>
      <c:lineChart>
        <c:grouping val="standard"/>
        <c:ser>
          <c:idx val="0"/>
          <c:order val="0"/>
          <c:tx>
            <c:strRef>
              <c:f>'Information to SE'!$C$2</c:f>
              <c:strCache>
                <c:ptCount val="1"/>
                <c:pt idx="0">
                  <c:v>Theta Standard Error</c:v>
                </c:pt>
              </c:strCache>
            </c:strRef>
          </c:tx>
          <c:spPr>
            <a:ln>
              <a:solidFill>
                <a:srgbClr val="C00000"/>
              </a:solidFill>
            </a:ln>
          </c:spPr>
          <c:marker>
            <c:symbol val="none"/>
          </c:marker>
          <c:cat>
            <c:numRef>
              <c:f>'Information to SE'!$A$13:$A$33</c:f>
              <c:numCache>
                <c:formatCode>0.0</c:formatCode>
                <c:ptCount val="21"/>
                <c:pt idx="0">
                  <c:v>-2</c:v>
                </c:pt>
                <c:pt idx="1">
                  <c:v>-1.8</c:v>
                </c:pt>
                <c:pt idx="2">
                  <c:v>-1.6</c:v>
                </c:pt>
                <c:pt idx="3">
                  <c:v>-1.4</c:v>
                </c:pt>
                <c:pt idx="4">
                  <c:v>-1.2</c:v>
                </c:pt>
                <c:pt idx="5">
                  <c:v>-1</c:v>
                </c:pt>
                <c:pt idx="6">
                  <c:v>-0.8</c:v>
                </c:pt>
                <c:pt idx="7">
                  <c:v>-0.6</c:v>
                </c:pt>
                <c:pt idx="8">
                  <c:v>-0.4</c:v>
                </c:pt>
                <c:pt idx="9">
                  <c:v>-0.2</c:v>
                </c:pt>
                <c:pt idx="10">
                  <c:v>0</c:v>
                </c:pt>
                <c:pt idx="11">
                  <c:v>0.2</c:v>
                </c:pt>
                <c:pt idx="12">
                  <c:v>0.4</c:v>
                </c:pt>
                <c:pt idx="13">
                  <c:v>0.6</c:v>
                </c:pt>
                <c:pt idx="14">
                  <c:v>0.8</c:v>
                </c:pt>
                <c:pt idx="15">
                  <c:v>1</c:v>
                </c:pt>
                <c:pt idx="16">
                  <c:v>1.2</c:v>
                </c:pt>
                <c:pt idx="17">
                  <c:v>1.4</c:v>
                </c:pt>
                <c:pt idx="18">
                  <c:v>1.6</c:v>
                </c:pt>
                <c:pt idx="19">
                  <c:v>1.8</c:v>
                </c:pt>
                <c:pt idx="20">
                  <c:v>2</c:v>
                </c:pt>
              </c:numCache>
            </c:numRef>
          </c:cat>
          <c:val>
            <c:numRef>
              <c:f>'Information to SE'!$C$13:$C$33</c:f>
              <c:numCache>
                <c:formatCode>0.00</c:formatCode>
                <c:ptCount val="21"/>
                <c:pt idx="0">
                  <c:v>0.58211497639652898</c:v>
                </c:pt>
                <c:pt idx="1">
                  <c:v>0.51005208178189032</c:v>
                </c:pt>
                <c:pt idx="2">
                  <c:v>0.44516167758098268</c:v>
                </c:pt>
                <c:pt idx="3">
                  <c:v>0.36514788480658894</c:v>
                </c:pt>
                <c:pt idx="4">
                  <c:v>0.29210361738925517</c:v>
                </c:pt>
                <c:pt idx="5">
                  <c:v>0.24883768761215552</c:v>
                </c:pt>
                <c:pt idx="6">
                  <c:v>0.22405614482138425</c:v>
                </c:pt>
                <c:pt idx="7">
                  <c:v>0.19649198322013353</c:v>
                </c:pt>
                <c:pt idx="8">
                  <c:v>0.18600407253307036</c:v>
                </c:pt>
                <c:pt idx="9">
                  <c:v>0.23220301114179279</c:v>
                </c:pt>
                <c:pt idx="10">
                  <c:v>0.34123552266760049</c:v>
                </c:pt>
                <c:pt idx="11">
                  <c:v>0.51806865501815302</c:v>
                </c:pt>
                <c:pt idx="12">
                  <c:v>0.78891197561560011</c:v>
                </c:pt>
                <c:pt idx="13">
                  <c:v>1.199123521204875</c:v>
                </c:pt>
                <c:pt idx="14">
                  <c:v>1.8165911207542824</c:v>
                </c:pt>
                <c:pt idx="15">
                  <c:v>2.741836340176659</c:v>
                </c:pt>
                <c:pt idx="16">
                  <c:v>4.1228788735151287</c:v>
                </c:pt>
                <c:pt idx="17">
                  <c:v>6.1768419579771328</c:v>
                </c:pt>
                <c:pt idx="18">
                  <c:v>9.221388919541468</c:v>
                </c:pt>
                <c:pt idx="19">
                  <c:v>13.723116159876971</c:v>
                </c:pt>
                <c:pt idx="20">
                  <c:v>20.327890704543545</c:v>
                </c:pt>
              </c:numCache>
            </c:numRef>
          </c:val>
        </c:ser>
        <c:marker val="1"/>
        <c:axId val="64063744"/>
        <c:axId val="64161280"/>
      </c:lineChart>
      <c:catAx>
        <c:axId val="6406374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Theta (Mean = 0, Variance = 1)</a:t>
                </a:r>
              </a:p>
            </c:rich>
          </c:tx>
          <c:layout/>
        </c:title>
        <c:numFmt formatCode="0.0" sourceLinked="1"/>
        <c:tickLblPos val="nextTo"/>
        <c:crossAx val="64161280"/>
        <c:crosses val="autoZero"/>
        <c:auto val="1"/>
        <c:lblAlgn val="ctr"/>
        <c:lblOffset val="100"/>
        <c:tickLblSkip val="2"/>
      </c:catAx>
      <c:valAx>
        <c:axId val="64161280"/>
        <c:scaling>
          <c:orientation val="minMax"/>
          <c:max val="2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Theta</a:t>
                </a:r>
                <a:r>
                  <a:rPr lang="en-US" baseline="0"/>
                  <a:t> Standard Error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2.0819436032034438E-2"/>
              <c:y val="0.27665872726763291"/>
            </c:manualLayout>
          </c:layout>
        </c:title>
        <c:numFmt formatCode="0.0" sourceLinked="0"/>
        <c:tickLblPos val="nextTo"/>
        <c:crossAx val="64063744"/>
        <c:crosses val="autoZero"/>
        <c:crossBetween val="between"/>
      </c:valAx>
    </c:plotArea>
    <c:plotVisOnly val="1"/>
    <c:dispBlanksAs val="gap"/>
  </c:chart>
  <c:txPr>
    <a:bodyPr/>
    <a:lstStyle/>
    <a:p>
      <a:pPr>
        <a:defRPr sz="1100"/>
      </a:pPr>
      <a:endParaRPr lang="en-US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layout/>
    </c:title>
    <c:plotArea>
      <c:layout>
        <c:manualLayout>
          <c:layoutTarget val="inner"/>
          <c:xMode val="edge"/>
          <c:yMode val="edge"/>
          <c:x val="0.15500843234200576"/>
          <c:y val="0.14273148148148201"/>
          <c:w val="0.81443600570363539"/>
          <c:h val="0.64533172936716243"/>
        </c:manualLayout>
      </c:layout>
      <c:lineChart>
        <c:grouping val="standard"/>
        <c:ser>
          <c:idx val="0"/>
          <c:order val="0"/>
          <c:tx>
            <c:strRef>
              <c:f>'Information to SE'!$U$2</c:f>
              <c:strCache>
                <c:ptCount val="1"/>
                <c:pt idx="0">
                  <c:v>Test Information</c:v>
                </c:pt>
              </c:strCache>
            </c:strRef>
          </c:tx>
          <c:marker>
            <c:symbol val="none"/>
          </c:marker>
          <c:cat>
            <c:numRef>
              <c:f>'Information to SE'!$T$8:$T$33</c:f>
              <c:numCache>
                <c:formatCode>0.0</c:formatCode>
                <c:ptCount val="26"/>
                <c:pt idx="0">
                  <c:v>-3</c:v>
                </c:pt>
                <c:pt idx="1">
                  <c:v>-2.8</c:v>
                </c:pt>
                <c:pt idx="2">
                  <c:v>-2.6</c:v>
                </c:pt>
                <c:pt idx="3">
                  <c:v>-2.4</c:v>
                </c:pt>
                <c:pt idx="4">
                  <c:v>-2.2000000000000002</c:v>
                </c:pt>
                <c:pt idx="5">
                  <c:v>-2</c:v>
                </c:pt>
                <c:pt idx="6">
                  <c:v>-1.8</c:v>
                </c:pt>
                <c:pt idx="7">
                  <c:v>-1.6</c:v>
                </c:pt>
                <c:pt idx="8">
                  <c:v>-1.4</c:v>
                </c:pt>
                <c:pt idx="9">
                  <c:v>-1.2</c:v>
                </c:pt>
                <c:pt idx="10">
                  <c:v>-1</c:v>
                </c:pt>
                <c:pt idx="11">
                  <c:v>-0.8</c:v>
                </c:pt>
                <c:pt idx="12">
                  <c:v>-0.6</c:v>
                </c:pt>
                <c:pt idx="13">
                  <c:v>-0.4</c:v>
                </c:pt>
                <c:pt idx="14">
                  <c:v>-0.2</c:v>
                </c:pt>
                <c:pt idx="15">
                  <c:v>0</c:v>
                </c:pt>
                <c:pt idx="16">
                  <c:v>0.2</c:v>
                </c:pt>
                <c:pt idx="17">
                  <c:v>0.4</c:v>
                </c:pt>
                <c:pt idx="18">
                  <c:v>0.6</c:v>
                </c:pt>
                <c:pt idx="19">
                  <c:v>0.8</c:v>
                </c:pt>
                <c:pt idx="20">
                  <c:v>1</c:v>
                </c:pt>
                <c:pt idx="21">
                  <c:v>1.2</c:v>
                </c:pt>
                <c:pt idx="22">
                  <c:v>1.4</c:v>
                </c:pt>
                <c:pt idx="23">
                  <c:v>1.6</c:v>
                </c:pt>
                <c:pt idx="24">
                  <c:v>1.8</c:v>
                </c:pt>
                <c:pt idx="25">
                  <c:v>2</c:v>
                </c:pt>
              </c:numCache>
            </c:numRef>
          </c:cat>
          <c:val>
            <c:numRef>
              <c:f>'Information to SE'!$U$8:$U$33</c:f>
              <c:numCache>
                <c:formatCode>0.00</c:formatCode>
                <c:ptCount val="26"/>
                <c:pt idx="0">
                  <c:v>0.44914999999999999</c:v>
                </c:pt>
                <c:pt idx="1">
                  <c:v>0.63539000000000001</c:v>
                </c:pt>
                <c:pt idx="2">
                  <c:v>0.91705000000000003</c:v>
                </c:pt>
                <c:pt idx="3">
                  <c:v>1.3488800000000001</c:v>
                </c:pt>
                <c:pt idx="4">
                  <c:v>2.0152999999999999</c:v>
                </c:pt>
                <c:pt idx="5">
                  <c:v>3.0778599999999998</c:v>
                </c:pt>
                <c:pt idx="6">
                  <c:v>4.90829</c:v>
                </c:pt>
                <c:pt idx="7">
                  <c:v>7.9513400000000001</c:v>
                </c:pt>
                <c:pt idx="8">
                  <c:v>11.40164</c:v>
                </c:pt>
                <c:pt idx="9">
                  <c:v>14.55691</c:v>
                </c:pt>
                <c:pt idx="10">
                  <c:v>19.137180000000001</c:v>
                </c:pt>
                <c:pt idx="11">
                  <c:v>22.476510000000001</c:v>
                </c:pt>
                <c:pt idx="12">
                  <c:v>23.184550000000002</c:v>
                </c:pt>
                <c:pt idx="13">
                  <c:v>24.683070000000001</c:v>
                </c:pt>
                <c:pt idx="14">
                  <c:v>24.764939999999999</c:v>
                </c:pt>
                <c:pt idx="15">
                  <c:v>16.15652</c:v>
                </c:pt>
                <c:pt idx="16">
                  <c:v>7.28444</c:v>
                </c:pt>
                <c:pt idx="17">
                  <c:v>2.99979</c:v>
                </c:pt>
                <c:pt idx="18">
                  <c:v>1.28043</c:v>
                </c:pt>
                <c:pt idx="19">
                  <c:v>0.57984000000000002</c:v>
                </c:pt>
                <c:pt idx="20">
                  <c:v>0.27711000000000002</c:v>
                </c:pt>
                <c:pt idx="21">
                  <c:v>0.13850999999999999</c:v>
                </c:pt>
                <c:pt idx="22">
                  <c:v>7.1889999999999996E-2</c:v>
                </c:pt>
                <c:pt idx="23">
                  <c:v>3.8580000000000003E-2</c:v>
                </c:pt>
                <c:pt idx="24">
                  <c:v>2.1350000000000001E-2</c:v>
                </c:pt>
                <c:pt idx="25">
                  <c:v>1.2160000000000001E-2</c:v>
                </c:pt>
              </c:numCache>
            </c:numRef>
          </c:val>
        </c:ser>
        <c:marker val="1"/>
        <c:axId val="64229376"/>
        <c:axId val="64231680"/>
      </c:lineChart>
      <c:catAx>
        <c:axId val="6422937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Theta (Mean = 0, Variance = 1)</a:t>
                </a:r>
              </a:p>
            </c:rich>
          </c:tx>
          <c:layout/>
        </c:title>
        <c:numFmt formatCode="0.0" sourceLinked="1"/>
        <c:tickLblPos val="nextTo"/>
        <c:crossAx val="64231680"/>
        <c:crosses val="autoZero"/>
        <c:auto val="1"/>
        <c:lblAlgn val="ctr"/>
        <c:lblOffset val="100"/>
        <c:tickLblSkip val="3"/>
      </c:catAx>
      <c:valAx>
        <c:axId val="64231680"/>
        <c:scaling>
          <c:orientation val="minMax"/>
          <c:max val="30"/>
          <c:min val="0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Test Information</a:t>
                </a:r>
              </a:p>
            </c:rich>
          </c:tx>
          <c:layout>
            <c:manualLayout>
              <c:xMode val="edge"/>
              <c:yMode val="edge"/>
              <c:x val="2.0819567766795152E-2"/>
              <c:y val="0.27665872726763291"/>
            </c:manualLayout>
          </c:layout>
        </c:title>
        <c:numFmt formatCode="0" sourceLinked="0"/>
        <c:tickLblPos val="nextTo"/>
        <c:crossAx val="64229376"/>
        <c:crosses val="autoZero"/>
        <c:crossBetween val="between"/>
        <c:majorUnit val="4"/>
      </c:valAx>
    </c:plotArea>
    <c:plotVisOnly val="1"/>
    <c:dispBlanksAs val="gap"/>
  </c:chart>
  <c:txPr>
    <a:bodyPr/>
    <a:lstStyle/>
    <a:p>
      <a:pPr>
        <a:defRPr sz="1100"/>
      </a:pPr>
      <a:endParaRPr lang="en-US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layout/>
    </c:title>
    <c:plotArea>
      <c:layout>
        <c:manualLayout>
          <c:layoutTarget val="inner"/>
          <c:xMode val="edge"/>
          <c:yMode val="edge"/>
          <c:x val="0.19020784931603191"/>
          <c:y val="0.14273148148148215"/>
          <c:w val="0.77752559868030713"/>
          <c:h val="0.64533172936716243"/>
        </c:manualLayout>
      </c:layout>
      <c:lineChart>
        <c:grouping val="standard"/>
        <c:ser>
          <c:idx val="0"/>
          <c:order val="0"/>
          <c:tx>
            <c:strRef>
              <c:f>'Information to SE'!$V$2</c:f>
              <c:strCache>
                <c:ptCount val="1"/>
                <c:pt idx="0">
                  <c:v>Theta Standard Error</c:v>
                </c:pt>
              </c:strCache>
            </c:strRef>
          </c:tx>
          <c:spPr>
            <a:ln>
              <a:solidFill>
                <a:srgbClr val="C00000"/>
              </a:solidFill>
            </a:ln>
          </c:spPr>
          <c:marker>
            <c:symbol val="none"/>
          </c:marker>
          <c:cat>
            <c:numRef>
              <c:f>'Information to SE'!$T$8:$T$33</c:f>
              <c:numCache>
                <c:formatCode>0.0</c:formatCode>
                <c:ptCount val="26"/>
                <c:pt idx="0">
                  <c:v>-3</c:v>
                </c:pt>
                <c:pt idx="1">
                  <c:v>-2.8</c:v>
                </c:pt>
                <c:pt idx="2">
                  <c:v>-2.6</c:v>
                </c:pt>
                <c:pt idx="3">
                  <c:v>-2.4</c:v>
                </c:pt>
                <c:pt idx="4">
                  <c:v>-2.2000000000000002</c:v>
                </c:pt>
                <c:pt idx="5">
                  <c:v>-2</c:v>
                </c:pt>
                <c:pt idx="6">
                  <c:v>-1.8</c:v>
                </c:pt>
                <c:pt idx="7">
                  <c:v>-1.6</c:v>
                </c:pt>
                <c:pt idx="8">
                  <c:v>-1.4</c:v>
                </c:pt>
                <c:pt idx="9">
                  <c:v>-1.2</c:v>
                </c:pt>
                <c:pt idx="10">
                  <c:v>-1</c:v>
                </c:pt>
                <c:pt idx="11">
                  <c:v>-0.8</c:v>
                </c:pt>
                <c:pt idx="12">
                  <c:v>-0.6</c:v>
                </c:pt>
                <c:pt idx="13">
                  <c:v>-0.4</c:v>
                </c:pt>
                <c:pt idx="14">
                  <c:v>-0.2</c:v>
                </c:pt>
                <c:pt idx="15">
                  <c:v>0</c:v>
                </c:pt>
                <c:pt idx="16">
                  <c:v>0.2</c:v>
                </c:pt>
                <c:pt idx="17">
                  <c:v>0.4</c:v>
                </c:pt>
                <c:pt idx="18">
                  <c:v>0.6</c:v>
                </c:pt>
                <c:pt idx="19">
                  <c:v>0.8</c:v>
                </c:pt>
                <c:pt idx="20">
                  <c:v>1</c:v>
                </c:pt>
                <c:pt idx="21">
                  <c:v>1.2</c:v>
                </c:pt>
                <c:pt idx="22">
                  <c:v>1.4</c:v>
                </c:pt>
                <c:pt idx="23">
                  <c:v>1.6</c:v>
                </c:pt>
                <c:pt idx="24">
                  <c:v>1.8</c:v>
                </c:pt>
                <c:pt idx="25">
                  <c:v>2</c:v>
                </c:pt>
              </c:numCache>
            </c:numRef>
          </c:cat>
          <c:val>
            <c:numRef>
              <c:f>'Information to SE'!$V$8:$V$33</c:f>
              <c:numCache>
                <c:formatCode>0.00</c:formatCode>
                <c:ptCount val="26"/>
                <c:pt idx="0">
                  <c:v>1.4921218773145</c:v>
                </c:pt>
                <c:pt idx="1">
                  <c:v>1.2545264211393943</c:v>
                </c:pt>
                <c:pt idx="2">
                  <c:v>1.0442476158728315</c:v>
                </c:pt>
                <c:pt idx="3">
                  <c:v>0.86102020386948119</c:v>
                </c:pt>
                <c:pt idx="4">
                  <c:v>0.70441751759938398</c:v>
                </c:pt>
                <c:pt idx="5">
                  <c:v>0.5700009365123081</c:v>
                </c:pt>
                <c:pt idx="6">
                  <c:v>0.45137228870264612</c:v>
                </c:pt>
                <c:pt idx="7">
                  <c:v>0.35463356496820492</c:v>
                </c:pt>
                <c:pt idx="8">
                  <c:v>0.29615313740240773</c:v>
                </c:pt>
                <c:pt idx="9">
                  <c:v>0.26209902267478569</c:v>
                </c:pt>
                <c:pt idx="10">
                  <c:v>0.22859200091116641</c:v>
                </c:pt>
                <c:pt idx="11">
                  <c:v>0.21092864418250626</c:v>
                </c:pt>
                <c:pt idx="12">
                  <c:v>0.20768286417393048</c:v>
                </c:pt>
                <c:pt idx="13">
                  <c:v>0.2012799021194302</c:v>
                </c:pt>
                <c:pt idx="14">
                  <c:v>0.20094692276676071</c:v>
                </c:pt>
                <c:pt idx="15">
                  <c:v>0.24878608660561766</c:v>
                </c:pt>
                <c:pt idx="16">
                  <c:v>0.37051168984489807</c:v>
                </c:pt>
                <c:pt idx="17">
                  <c:v>0.57737047750999038</c:v>
                </c:pt>
                <c:pt idx="18">
                  <c:v>0.88373504907619616</c:v>
                </c:pt>
                <c:pt idx="19">
                  <c:v>1.3132454783985423</c:v>
                </c:pt>
                <c:pt idx="20">
                  <c:v>1.8996513509888531</c:v>
                </c:pt>
                <c:pt idx="21">
                  <c:v>2.6869490744815248</c:v>
                </c:pt>
                <c:pt idx="22">
                  <c:v>3.7296300744737376</c:v>
                </c:pt>
                <c:pt idx="23">
                  <c:v>5.0911851163615811</c:v>
                </c:pt>
                <c:pt idx="24">
                  <c:v>6.8438591082915492</c:v>
                </c:pt>
                <c:pt idx="25">
                  <c:v>9.0684531263751467</c:v>
                </c:pt>
              </c:numCache>
            </c:numRef>
          </c:val>
        </c:ser>
        <c:marker val="1"/>
        <c:axId val="64267776"/>
        <c:axId val="64323584"/>
      </c:lineChart>
      <c:catAx>
        <c:axId val="6426777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Theta (Mean = 0, Variance = 1)</a:t>
                </a:r>
              </a:p>
            </c:rich>
          </c:tx>
          <c:layout/>
        </c:title>
        <c:numFmt formatCode="0.0" sourceLinked="1"/>
        <c:tickLblPos val="nextTo"/>
        <c:crossAx val="64323584"/>
        <c:crosses val="autoZero"/>
        <c:auto val="1"/>
        <c:lblAlgn val="ctr"/>
        <c:lblOffset val="100"/>
        <c:tickLblSkip val="3"/>
      </c:catAx>
      <c:valAx>
        <c:axId val="64323584"/>
        <c:scaling>
          <c:orientation val="minMax"/>
          <c:max val="2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Theta</a:t>
                </a:r>
                <a:r>
                  <a:rPr lang="en-US" baseline="0"/>
                  <a:t> Standard Error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2.0819418849239591E-2"/>
              <c:y val="0.27665879265091881"/>
            </c:manualLayout>
          </c:layout>
        </c:title>
        <c:numFmt formatCode="0.0" sourceLinked="0"/>
        <c:tickLblPos val="nextTo"/>
        <c:crossAx val="64267776"/>
        <c:crosses val="autoZero"/>
        <c:crossBetween val="between"/>
      </c:valAx>
    </c:plotArea>
    <c:plotVisOnly val="1"/>
    <c:dispBlanksAs val="gap"/>
  </c:chart>
  <c:txPr>
    <a:bodyPr/>
    <a:lstStyle/>
    <a:p>
      <a:pPr>
        <a:defRPr sz="1100"/>
      </a:pPr>
      <a:endParaRPr lang="en-US"/>
    </a:p>
  </c:txPr>
  <c:printSettings>
    <c:headerFooter/>
    <c:pageMargins b="0.75000000000000122" l="0.70000000000000062" r="0.70000000000000062" t="0.75000000000000122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0.13103154212134074"/>
          <c:y val="9.710350210388044E-2"/>
          <c:w val="0.84366104115521523"/>
          <c:h val="0.67869566555999961"/>
        </c:manualLayout>
      </c:layout>
      <c:lineChart>
        <c:grouping val="standard"/>
        <c:ser>
          <c:idx val="0"/>
          <c:order val="0"/>
          <c:tx>
            <c:v>0 vs 123</c:v>
          </c:tx>
          <c:cat>
            <c:strRef>
              <c:f>'Item Difficulty Distributions'!$A$26:$A$32</c:f>
              <c:strCache>
                <c:ptCount val="7"/>
                <c:pt idx="0">
                  <c:v>1. Housework</c:v>
                </c:pt>
                <c:pt idx="1">
                  <c:v>2. Bedmaking</c:v>
                </c:pt>
                <c:pt idx="2">
                  <c:v>3. Cooking</c:v>
                </c:pt>
                <c:pt idx="3">
                  <c:v>4. Shopping</c:v>
                </c:pt>
                <c:pt idx="4">
                  <c:v>5. Getting around</c:v>
                </c:pt>
                <c:pt idx="5">
                  <c:v>6. Banking</c:v>
                </c:pt>
                <c:pt idx="6">
                  <c:v>7. Telephone</c:v>
                </c:pt>
              </c:strCache>
            </c:strRef>
          </c:cat>
          <c:val>
            <c:numRef>
              <c:f>'Item Difficulty Distributions'!$D$26:$D$32</c:f>
              <c:numCache>
                <c:formatCode>0.000</c:formatCode>
                <c:ptCount val="7"/>
                <c:pt idx="0">
                  <c:v>-9.8079999999999998</c:v>
                </c:pt>
                <c:pt idx="1">
                  <c:v>-8.1449999999999996</c:v>
                </c:pt>
                <c:pt idx="2">
                  <c:v>-6.8410000000000002</c:v>
                </c:pt>
                <c:pt idx="3">
                  <c:v>-7.4539999999999997</c:v>
                </c:pt>
                <c:pt idx="4">
                  <c:v>-6.5780000000000003</c:v>
                </c:pt>
                <c:pt idx="5">
                  <c:v>-5.5380000000000003</c:v>
                </c:pt>
                <c:pt idx="6">
                  <c:v>-5.81</c:v>
                </c:pt>
              </c:numCache>
            </c:numRef>
          </c:val>
        </c:ser>
        <c:ser>
          <c:idx val="1"/>
          <c:order val="1"/>
          <c:tx>
            <c:v>01 vs 23</c:v>
          </c:tx>
          <c:val>
            <c:numRef>
              <c:f>'Item Difficulty Distributions'!$D$33:$D$39</c:f>
              <c:numCache>
                <c:formatCode>0.000</c:formatCode>
                <c:ptCount val="7"/>
                <c:pt idx="0">
                  <c:v>-6.46</c:v>
                </c:pt>
                <c:pt idx="1">
                  <c:v>-6.3129999999999997</c:v>
                </c:pt>
                <c:pt idx="2">
                  <c:v>-5.194</c:v>
                </c:pt>
                <c:pt idx="3">
                  <c:v>-4.6349999999999998</c:v>
                </c:pt>
                <c:pt idx="4">
                  <c:v>-3.0409999999999999</c:v>
                </c:pt>
                <c:pt idx="5">
                  <c:v>-3.5830000000000002</c:v>
                </c:pt>
                <c:pt idx="6">
                  <c:v>-4.3979999999999997</c:v>
                </c:pt>
              </c:numCache>
            </c:numRef>
          </c:val>
        </c:ser>
        <c:ser>
          <c:idx val="2"/>
          <c:order val="2"/>
          <c:tx>
            <c:v>012 vs 3</c:v>
          </c:tx>
          <c:val>
            <c:numRef>
              <c:f>'Item Difficulty Distributions'!$D$40:$D$46</c:f>
              <c:numCache>
                <c:formatCode>0.000</c:formatCode>
                <c:ptCount val="7"/>
                <c:pt idx="0">
                  <c:v>-1.238</c:v>
                </c:pt>
                <c:pt idx="1">
                  <c:v>-3.7370000000000001</c:v>
                </c:pt>
                <c:pt idx="2">
                  <c:v>-2.5720000000000001</c:v>
                </c:pt>
                <c:pt idx="3">
                  <c:v>-1.4259999999999999</c:v>
                </c:pt>
                <c:pt idx="4">
                  <c:v>-0.68100000000000005</c:v>
                </c:pt>
                <c:pt idx="5">
                  <c:v>-2.044</c:v>
                </c:pt>
                <c:pt idx="6">
                  <c:v>-2.9510000000000001</c:v>
                </c:pt>
              </c:numCache>
            </c:numRef>
          </c:val>
        </c:ser>
        <c:marker val="1"/>
        <c:axId val="62973824"/>
        <c:axId val="62975360"/>
      </c:lineChart>
      <c:catAx>
        <c:axId val="62973824"/>
        <c:scaling>
          <c:orientation val="minMax"/>
        </c:scaling>
        <c:axPos val="b"/>
        <c:numFmt formatCode="General" sourceLinked="1"/>
        <c:tickLblPos val="nextTo"/>
        <c:crossAx val="62975360"/>
        <c:crossesAt val="-20"/>
        <c:auto val="1"/>
        <c:lblAlgn val="ctr"/>
        <c:lblOffset val="100"/>
      </c:catAx>
      <c:valAx>
        <c:axId val="62975360"/>
        <c:scaling>
          <c:orientation val="minMax"/>
          <c:max val="0"/>
          <c:min val="-10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Item Threshold</a:t>
                </a:r>
              </a:p>
            </c:rich>
          </c:tx>
          <c:layout>
            <c:manualLayout>
              <c:xMode val="edge"/>
              <c:yMode val="edge"/>
              <c:x val="7.0189891743959064E-3"/>
              <c:y val="0.331138369010407"/>
            </c:manualLayout>
          </c:layout>
        </c:title>
        <c:numFmt formatCode="#,##0.0" sourceLinked="0"/>
        <c:tickLblPos val="nextTo"/>
        <c:crossAx val="62973824"/>
        <c:crossesAt val="1"/>
        <c:crossBetween val="between"/>
        <c:majorUnit val="1"/>
      </c:valAx>
    </c:plotArea>
    <c:legend>
      <c:legendPos val="r"/>
      <c:layout>
        <c:manualLayout>
          <c:xMode val="edge"/>
          <c:yMode val="edge"/>
          <c:x val="0.22953784019160323"/>
          <c:y val="2.6315858639870345E-2"/>
          <c:w val="0.58896918684822086"/>
          <c:h val="7.1770523563282673E-2"/>
        </c:manualLayout>
      </c:layout>
    </c:legend>
    <c:plotVisOnly val="1"/>
    <c:dispBlanksAs val="gap"/>
  </c:chart>
  <c:txPr>
    <a:bodyPr/>
    <a:lstStyle/>
    <a:p>
      <a:pPr>
        <a:defRPr sz="1200"/>
      </a:pPr>
      <a:endParaRPr lang="en-US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0.15341121674573058"/>
          <c:y val="0.11934721695112482"/>
          <c:w val="0.81853276037726275"/>
          <c:h val="0.60141449089995158"/>
        </c:manualLayout>
      </c:layout>
      <c:lineChart>
        <c:grouping val="standard"/>
        <c:ser>
          <c:idx val="0"/>
          <c:order val="0"/>
          <c:spPr>
            <a:ln>
              <a:solidFill>
                <a:schemeClr val="tx1"/>
              </a:solidFill>
            </a:ln>
          </c:spPr>
          <c:marker>
            <c:spPr>
              <a:solidFill>
                <a:schemeClr val="tx1"/>
              </a:solidFill>
              <a:ln>
                <a:solidFill>
                  <a:prstClr val="black"/>
                </a:solidFill>
              </a:ln>
            </c:spPr>
          </c:marker>
          <c:cat>
            <c:strRef>
              <c:f>'Item Difficulty Distributions'!$A$3:$A$9</c:f>
              <c:strCache>
                <c:ptCount val="7"/>
                <c:pt idx="0">
                  <c:v>1. Housework</c:v>
                </c:pt>
                <c:pt idx="1">
                  <c:v>2. Bedmaking</c:v>
                </c:pt>
                <c:pt idx="2">
                  <c:v>3. Cooking</c:v>
                </c:pt>
                <c:pt idx="3">
                  <c:v>4. Shopping</c:v>
                </c:pt>
                <c:pt idx="4">
                  <c:v>5. Getting around</c:v>
                </c:pt>
                <c:pt idx="5">
                  <c:v>6. Banking</c:v>
                </c:pt>
                <c:pt idx="6">
                  <c:v>7. Telephone</c:v>
                </c:pt>
              </c:strCache>
            </c:strRef>
          </c:cat>
          <c:val>
            <c:numRef>
              <c:f>'Item Difficulty Distributions'!$C$3:$C$9</c:f>
              <c:numCache>
                <c:formatCode>0.000</c:formatCode>
                <c:ptCount val="7"/>
                <c:pt idx="0">
                  <c:v>-0.376</c:v>
                </c:pt>
                <c:pt idx="1">
                  <c:v>-1.0449999999999999</c:v>
                </c:pt>
                <c:pt idx="2">
                  <c:v>-0.80100000000000005</c:v>
                </c:pt>
                <c:pt idx="3">
                  <c:v>-0.41499999999999998</c:v>
                </c:pt>
                <c:pt idx="4">
                  <c:v>-0.432</c:v>
                </c:pt>
                <c:pt idx="5">
                  <c:v>-0.70799999999999996</c:v>
                </c:pt>
                <c:pt idx="6">
                  <c:v>-1.8160000000000001</c:v>
                </c:pt>
              </c:numCache>
            </c:numRef>
          </c:val>
        </c:ser>
        <c:marker val="1"/>
        <c:axId val="63109760"/>
        <c:axId val="63505152"/>
      </c:lineChart>
      <c:catAx>
        <c:axId val="63109760"/>
        <c:scaling>
          <c:orientation val="minMax"/>
        </c:scaling>
        <c:axPos val="b"/>
        <c:numFmt formatCode="General" sourceLinked="1"/>
        <c:tickLblPos val="nextTo"/>
        <c:txPr>
          <a:bodyPr/>
          <a:lstStyle/>
          <a:p>
            <a:pPr>
              <a:defRPr sz="1050"/>
            </a:pPr>
            <a:endParaRPr lang="en-US"/>
          </a:p>
        </c:txPr>
        <c:crossAx val="63505152"/>
        <c:crossesAt val="-2"/>
        <c:auto val="1"/>
        <c:lblAlgn val="ctr"/>
        <c:lblOffset val="100"/>
      </c:catAx>
      <c:valAx>
        <c:axId val="63505152"/>
        <c:scaling>
          <c:orientation val="minMax"/>
          <c:max val="0"/>
          <c:min val="-2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Item Difficulty</a:t>
                </a:r>
              </a:p>
            </c:rich>
          </c:tx>
        </c:title>
        <c:numFmt formatCode="#,##0.0" sourceLinked="0"/>
        <c:tickLblPos val="nextTo"/>
        <c:crossAx val="63109760"/>
        <c:crosses val="autoZero"/>
        <c:crossBetween val="between"/>
        <c:majorUnit val="0.2"/>
      </c:valAx>
    </c:plotArea>
    <c:plotVisOnly val="1"/>
    <c:dispBlanksAs val="gap"/>
  </c:chart>
  <c:txPr>
    <a:bodyPr/>
    <a:lstStyle/>
    <a:p>
      <a:pPr>
        <a:defRPr sz="1200"/>
      </a:pPr>
      <a:endParaRPr lang="en-US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0.14110314808521474"/>
          <c:y val="0.11005077164707007"/>
          <c:w val="0.83358946675127588"/>
          <c:h val="0.6657483960168098"/>
        </c:manualLayout>
      </c:layout>
      <c:lineChart>
        <c:grouping val="standard"/>
        <c:ser>
          <c:idx val="0"/>
          <c:order val="0"/>
          <c:tx>
            <c:v>0 vs 123</c:v>
          </c:tx>
          <c:cat>
            <c:strRef>
              <c:f>'Item Difficulty Distributions'!$A$26:$A$32</c:f>
              <c:strCache>
                <c:ptCount val="7"/>
                <c:pt idx="0">
                  <c:v>1. Housework</c:v>
                </c:pt>
                <c:pt idx="1">
                  <c:v>2. Bedmaking</c:v>
                </c:pt>
                <c:pt idx="2">
                  <c:v>3. Cooking</c:v>
                </c:pt>
                <c:pt idx="3">
                  <c:v>4. Shopping</c:v>
                </c:pt>
                <c:pt idx="4">
                  <c:v>5. Getting around</c:v>
                </c:pt>
                <c:pt idx="5">
                  <c:v>6. Banking</c:v>
                </c:pt>
                <c:pt idx="6">
                  <c:v>7. Telephone</c:v>
                </c:pt>
              </c:strCache>
            </c:strRef>
          </c:cat>
          <c:val>
            <c:numRef>
              <c:f>'Item Difficulty Distributions'!$C$26:$C$32</c:f>
              <c:numCache>
                <c:formatCode>0.000</c:formatCode>
                <c:ptCount val="7"/>
                <c:pt idx="0">
                  <c:v>-1.4326614081215308</c:v>
                </c:pt>
                <c:pt idx="1">
                  <c:v>-1.5663461538461536</c:v>
                </c:pt>
                <c:pt idx="2">
                  <c:v>-1.4829828744851505</c:v>
                </c:pt>
                <c:pt idx="3">
                  <c:v>-1.3074899140501666</c:v>
                </c:pt>
                <c:pt idx="4">
                  <c:v>-1.8498312710911136</c:v>
                </c:pt>
                <c:pt idx="5">
                  <c:v>-1.9116327235070765</c:v>
                </c:pt>
                <c:pt idx="6">
                  <c:v>-3.2677165354330704</c:v>
                </c:pt>
              </c:numCache>
            </c:numRef>
          </c:val>
        </c:ser>
        <c:ser>
          <c:idx val="1"/>
          <c:order val="1"/>
          <c:tx>
            <c:v>01 vs 23</c:v>
          </c:tx>
          <c:val>
            <c:numRef>
              <c:f>'Item Difficulty Distributions'!$C$33:$C$39</c:f>
              <c:numCache>
                <c:formatCode>0.000</c:formatCode>
                <c:ptCount val="7"/>
                <c:pt idx="0">
                  <c:v>-0.9436167104878761</c:v>
                </c:pt>
                <c:pt idx="1">
                  <c:v>-1.2140384615384614</c:v>
                </c:pt>
                <c:pt idx="2">
                  <c:v>-1.1259484066767829</c:v>
                </c:pt>
                <c:pt idx="3">
                  <c:v>-0.81301526048061745</c:v>
                </c:pt>
                <c:pt idx="4">
                  <c:v>-0.85517435320584922</c:v>
                </c:pt>
                <c:pt idx="5">
                  <c:v>-1.2367966862271316</c:v>
                </c:pt>
                <c:pt idx="6">
                  <c:v>-2.4735658042744655</c:v>
                </c:pt>
              </c:numCache>
            </c:numRef>
          </c:val>
        </c:ser>
        <c:ser>
          <c:idx val="2"/>
          <c:order val="2"/>
          <c:tx>
            <c:v>012 vs 3</c:v>
          </c:tx>
          <c:val>
            <c:numRef>
              <c:f>'Item Difficulty Distributions'!$C$40:$C$46</c:f>
              <c:numCache>
                <c:formatCode>0.000</c:formatCode>
                <c:ptCount val="7"/>
                <c:pt idx="0">
                  <c:v>-0.1808355243938066</c:v>
                </c:pt>
                <c:pt idx="1">
                  <c:v>-0.7186538461538462</c:v>
                </c:pt>
                <c:pt idx="2">
                  <c:v>-0.55755473661391719</c:v>
                </c:pt>
                <c:pt idx="3">
                  <c:v>-0.25013155586739166</c:v>
                </c:pt>
                <c:pt idx="4">
                  <c:v>-0.19150731158605175</c:v>
                </c:pt>
                <c:pt idx="5">
                  <c:v>-0.70555747324818785</c:v>
                </c:pt>
                <c:pt idx="6">
                  <c:v>-1.6597300337457819</c:v>
                </c:pt>
              </c:numCache>
            </c:numRef>
          </c:val>
        </c:ser>
        <c:marker val="1"/>
        <c:axId val="63809024"/>
        <c:axId val="63810560"/>
      </c:lineChart>
      <c:catAx>
        <c:axId val="63809024"/>
        <c:scaling>
          <c:orientation val="minMax"/>
        </c:scaling>
        <c:axPos val="b"/>
        <c:numFmt formatCode="General" sourceLinked="1"/>
        <c:tickLblPos val="nextTo"/>
        <c:crossAx val="63810560"/>
        <c:crossesAt val="-3.5"/>
        <c:auto val="1"/>
        <c:lblAlgn val="ctr"/>
        <c:lblOffset val="100"/>
      </c:catAx>
      <c:valAx>
        <c:axId val="63810560"/>
        <c:scaling>
          <c:orientation val="minMax"/>
          <c:max val="0"/>
          <c:min val="-3.5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Item Difficulty</a:t>
                </a:r>
              </a:p>
            </c:rich>
          </c:tx>
        </c:title>
        <c:numFmt formatCode="#,##0.0" sourceLinked="0"/>
        <c:tickLblPos val="nextTo"/>
        <c:crossAx val="63809024"/>
        <c:crossesAt val="1"/>
        <c:crossBetween val="between"/>
        <c:majorUnit val="0.5"/>
      </c:valAx>
    </c:plotArea>
    <c:legend>
      <c:legendPos val="r"/>
      <c:layout>
        <c:manualLayout>
          <c:xMode val="edge"/>
          <c:yMode val="edge"/>
          <c:x val="0.22122310657977351"/>
          <c:y val="1.4251807299919421E-2"/>
          <c:w val="0.58812972237061734"/>
          <c:h val="0.11163915718270198"/>
        </c:manualLayout>
      </c:layout>
    </c:legend>
    <c:plotVisOnly val="1"/>
    <c:dispBlanksAs val="gap"/>
  </c:chart>
  <c:txPr>
    <a:bodyPr/>
    <a:lstStyle/>
    <a:p>
      <a:pPr>
        <a:defRPr sz="1200"/>
      </a:pPr>
      <a:endParaRPr lang="en-US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0.16107480378753025"/>
          <c:y val="0.16205927481600321"/>
          <c:w val="0.81086924786684089"/>
          <c:h val="0.55870243303507416"/>
        </c:manualLayout>
      </c:layout>
      <c:lineChart>
        <c:grouping val="standard"/>
        <c:ser>
          <c:idx val="0"/>
          <c:order val="0"/>
          <c:spPr>
            <a:ln>
              <a:solidFill>
                <a:schemeClr val="tx1"/>
              </a:solidFill>
            </a:ln>
          </c:spPr>
          <c:marker>
            <c:spPr>
              <a:solidFill>
                <a:schemeClr val="tx1"/>
              </a:solidFill>
              <a:ln>
                <a:solidFill>
                  <a:prstClr val="black"/>
                </a:solidFill>
              </a:ln>
            </c:spPr>
          </c:marker>
          <c:cat>
            <c:strRef>
              <c:f>'Item Difficulty Distributions'!$A$3:$A$9</c:f>
              <c:strCache>
                <c:ptCount val="7"/>
                <c:pt idx="0">
                  <c:v>1. Housework</c:v>
                </c:pt>
                <c:pt idx="1">
                  <c:v>2. Bedmaking</c:v>
                </c:pt>
                <c:pt idx="2">
                  <c:v>3. Cooking</c:v>
                </c:pt>
                <c:pt idx="3">
                  <c:v>4. Shopping</c:v>
                </c:pt>
                <c:pt idx="4">
                  <c:v>5. Getting around</c:v>
                </c:pt>
                <c:pt idx="5">
                  <c:v>6. Banking</c:v>
                </c:pt>
                <c:pt idx="6">
                  <c:v>7. Telephone</c:v>
                </c:pt>
              </c:strCache>
            </c:strRef>
          </c:cat>
          <c:val>
            <c:numRef>
              <c:f>'Item Difficulty Distributions'!$E$3:$E$9</c:f>
              <c:numCache>
                <c:formatCode>0.00</c:formatCode>
                <c:ptCount val="7"/>
                <c:pt idx="0">
                  <c:v>0.83603260274674329</c:v>
                </c:pt>
                <c:pt idx="1">
                  <c:v>0.99452460271376919</c:v>
                </c:pt>
                <c:pt idx="2">
                  <c:v>0.96958699825868311</c:v>
                </c:pt>
                <c:pt idx="3">
                  <c:v>0.86211872447451032</c:v>
                </c:pt>
                <c:pt idx="4">
                  <c:v>0.91997445447369852</c:v>
                </c:pt>
                <c:pt idx="5">
                  <c:v>0.95771022815796625</c:v>
                </c:pt>
                <c:pt idx="6">
                  <c:v>0.99743185504551157</c:v>
                </c:pt>
              </c:numCache>
            </c:numRef>
          </c:val>
        </c:ser>
        <c:marker val="1"/>
        <c:axId val="63817984"/>
        <c:axId val="63709568"/>
      </c:lineChart>
      <c:catAx>
        <c:axId val="63817984"/>
        <c:scaling>
          <c:orientation val="minMax"/>
        </c:scaling>
        <c:axPos val="b"/>
        <c:numFmt formatCode="General" sourceLinked="1"/>
        <c:tickLblPos val="nextTo"/>
        <c:txPr>
          <a:bodyPr/>
          <a:lstStyle/>
          <a:p>
            <a:pPr>
              <a:defRPr sz="1050"/>
            </a:pPr>
            <a:endParaRPr lang="en-US"/>
          </a:p>
        </c:txPr>
        <c:crossAx val="63709568"/>
        <c:crossesAt val="-8"/>
        <c:auto val="1"/>
        <c:lblAlgn val="ctr"/>
        <c:lblOffset val="100"/>
      </c:catAx>
      <c:valAx>
        <c:axId val="63709568"/>
        <c:scaling>
          <c:orientation val="minMax"/>
          <c:max val="1"/>
          <c:min val="0.75000000000000089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Probability</a:t>
                </a:r>
                <a:r>
                  <a:rPr lang="en-US" baseline="0"/>
                  <a:t> of y = 1 if Theta = 0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2.4566361637227779E-2"/>
              <c:y val="0.16205966367768687"/>
            </c:manualLayout>
          </c:layout>
        </c:title>
        <c:numFmt formatCode="#,##0.00" sourceLinked="0"/>
        <c:tickLblPos val="nextTo"/>
        <c:crossAx val="63817984"/>
        <c:crosses val="autoZero"/>
        <c:crossBetween val="between"/>
        <c:majorUnit val="0.05"/>
      </c:valAx>
    </c:plotArea>
    <c:plotVisOnly val="1"/>
    <c:dispBlanksAs val="gap"/>
  </c:chart>
  <c:txPr>
    <a:bodyPr/>
    <a:lstStyle/>
    <a:p>
      <a:pPr>
        <a:defRPr sz="1200"/>
      </a:pPr>
      <a:endParaRPr lang="en-US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0.16767927749589448"/>
          <c:y val="9.7103502103880482E-2"/>
          <c:w val="0.80701330036354668"/>
          <c:h val="0.67869566556000005"/>
        </c:manualLayout>
      </c:layout>
      <c:lineChart>
        <c:grouping val="standard"/>
        <c:ser>
          <c:idx val="0"/>
          <c:order val="0"/>
          <c:tx>
            <c:v>0 vs 123</c:v>
          </c:tx>
          <c:cat>
            <c:strRef>
              <c:f>'Item Difficulty Distributions'!$A$26:$A$32</c:f>
              <c:strCache>
                <c:ptCount val="7"/>
                <c:pt idx="0">
                  <c:v>1. Housework</c:v>
                </c:pt>
                <c:pt idx="1">
                  <c:v>2. Bedmaking</c:v>
                </c:pt>
                <c:pt idx="2">
                  <c:v>3. Cooking</c:v>
                </c:pt>
                <c:pt idx="3">
                  <c:v>4. Shopping</c:v>
                </c:pt>
                <c:pt idx="4">
                  <c:v>5. Getting around</c:v>
                </c:pt>
                <c:pt idx="5">
                  <c:v>6. Banking</c:v>
                </c:pt>
                <c:pt idx="6">
                  <c:v>7. Telephone</c:v>
                </c:pt>
              </c:strCache>
            </c:strRef>
          </c:cat>
          <c:val>
            <c:numRef>
              <c:f>'Item Difficulty Distributions'!$E$26:$E$32</c:f>
              <c:numCache>
                <c:formatCode>0.00</c:formatCode>
                <c:ptCount val="7"/>
                <c:pt idx="0">
                  <c:v>0.99994499326954134</c:v>
                </c:pt>
                <c:pt idx="1">
                  <c:v>0.99970990152990213</c:v>
                </c:pt>
                <c:pt idx="2">
                  <c:v>0.99893210778179586</c:v>
                </c:pt>
                <c:pt idx="3">
                  <c:v>0.99942121469534784</c:v>
                </c:pt>
                <c:pt idx="4">
                  <c:v>0.99861130338909698</c:v>
                </c:pt>
                <c:pt idx="5">
                  <c:v>0.99608103099337941</c:v>
                </c:pt>
                <c:pt idx="6">
                  <c:v>0.99701152766452283</c:v>
                </c:pt>
              </c:numCache>
            </c:numRef>
          </c:val>
        </c:ser>
        <c:ser>
          <c:idx val="1"/>
          <c:order val="1"/>
          <c:tx>
            <c:v>01 vs 23</c:v>
          </c:tx>
          <c:val>
            <c:numRef>
              <c:f>'Item Difficulty Distributions'!$E$33:$E$39</c:f>
              <c:numCache>
                <c:formatCode>0.00</c:formatCode>
                <c:ptCount val="7"/>
                <c:pt idx="0">
                  <c:v>0.99843764904967103</c:v>
                </c:pt>
                <c:pt idx="1">
                  <c:v>0.99819069221586665</c:v>
                </c:pt>
                <c:pt idx="2">
                  <c:v>0.99448086657978774</c:v>
                </c:pt>
                <c:pt idx="3">
                  <c:v>0.99038719586749913</c:v>
                </c:pt>
                <c:pt idx="4">
                  <c:v>0.95439237656762932</c:v>
                </c:pt>
                <c:pt idx="5">
                  <c:v>0.97295932332326107</c:v>
                </c:pt>
                <c:pt idx="6">
                  <c:v>0.98784757894738151</c:v>
                </c:pt>
              </c:numCache>
            </c:numRef>
          </c:val>
        </c:ser>
        <c:ser>
          <c:idx val="2"/>
          <c:order val="2"/>
          <c:tx>
            <c:v>012 vs 3</c:v>
          </c:tx>
          <c:val>
            <c:numRef>
              <c:f>'Item Difficulty Distributions'!$E$40:$E$46</c:f>
              <c:numCache>
                <c:formatCode>0.00</c:formatCode>
                <c:ptCount val="7"/>
                <c:pt idx="0">
                  <c:v>0.7752156934677441</c:v>
                </c:pt>
                <c:pt idx="1">
                  <c:v>0.97672897082319221</c:v>
                </c:pt>
                <c:pt idx="2">
                  <c:v>0.92903766247732622</c:v>
                </c:pt>
                <c:pt idx="3">
                  <c:v>0.80627730422942878</c:v>
                </c:pt>
                <c:pt idx="4">
                  <c:v>0.66396185048593392</c:v>
                </c:pt>
                <c:pt idx="5">
                  <c:v>0.88533994675230487</c:v>
                </c:pt>
                <c:pt idx="6">
                  <c:v>0.95031072995735322</c:v>
                </c:pt>
              </c:numCache>
            </c:numRef>
          </c:val>
        </c:ser>
        <c:marker val="1"/>
        <c:axId val="63764736"/>
        <c:axId val="63813888"/>
      </c:lineChart>
      <c:catAx>
        <c:axId val="63764736"/>
        <c:scaling>
          <c:orientation val="minMax"/>
        </c:scaling>
        <c:axPos val="b"/>
        <c:numFmt formatCode="General" sourceLinked="1"/>
        <c:tickLblPos val="nextTo"/>
        <c:crossAx val="63813888"/>
        <c:crossesAt val="-20"/>
        <c:auto val="1"/>
        <c:lblAlgn val="ctr"/>
        <c:lblOffset val="100"/>
      </c:catAx>
      <c:valAx>
        <c:axId val="63813888"/>
        <c:scaling>
          <c:orientation val="minMax"/>
          <c:max val="1"/>
          <c:min val="0.60000000000000064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Probability</a:t>
                </a:r>
                <a:r>
                  <a:rPr lang="en-US" baseline="0"/>
                  <a:t> of y = 1 if Theta = 0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1.517433986232148E-2"/>
              <c:y val="0.18102902966274945"/>
            </c:manualLayout>
          </c:layout>
        </c:title>
        <c:numFmt formatCode="#,##0.00" sourceLinked="0"/>
        <c:tickLblPos val="nextTo"/>
        <c:crossAx val="63764736"/>
        <c:crossesAt val="1"/>
        <c:crossBetween val="between"/>
        <c:majorUnit val="0.05"/>
      </c:valAx>
    </c:plotArea>
    <c:legend>
      <c:legendPos val="r"/>
      <c:layout>
        <c:manualLayout>
          <c:xMode val="edge"/>
          <c:yMode val="edge"/>
          <c:x val="0.22953784019160323"/>
          <c:y val="2.6315858639870345E-2"/>
          <c:w val="0.58896918684822086"/>
          <c:h val="7.1770523563282673E-2"/>
        </c:manualLayout>
      </c:layout>
    </c:legend>
    <c:plotVisOnly val="1"/>
    <c:dispBlanksAs val="gap"/>
  </c:chart>
  <c:txPr>
    <a:bodyPr/>
    <a:lstStyle/>
    <a:p>
      <a:pPr>
        <a:defRPr sz="1200"/>
      </a:pPr>
      <a:endParaRPr lang="en-US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0.12916813754793094"/>
          <c:y val="0.12307405330393138"/>
          <c:w val="0.82989968029628025"/>
          <c:h val="0.69090723851798364"/>
        </c:manualLayout>
      </c:layout>
      <c:lineChart>
        <c:grouping val="standard"/>
        <c:ser>
          <c:idx val="0"/>
          <c:order val="0"/>
          <c:tx>
            <c:strRef>
              <c:f>ICCs!$B$1</c:f>
              <c:strCache>
                <c:ptCount val="1"/>
                <c:pt idx="0">
                  <c:v>Item 1</c:v>
                </c:pt>
              </c:strCache>
            </c:strRef>
          </c:tx>
          <c:marker>
            <c:symbol val="none"/>
          </c:marker>
          <c:cat>
            <c:numRef>
              <c:f>ICCs!$A$2:$A$31</c:f>
              <c:numCache>
                <c:formatCode>0.00</c:formatCode>
                <c:ptCount val="30"/>
                <c:pt idx="0">
                  <c:v>-3</c:v>
                </c:pt>
                <c:pt idx="1">
                  <c:v>-2.8</c:v>
                </c:pt>
                <c:pt idx="2">
                  <c:v>-2.6</c:v>
                </c:pt>
                <c:pt idx="3">
                  <c:v>-2.4</c:v>
                </c:pt>
                <c:pt idx="4">
                  <c:v>-2.2000000000000002</c:v>
                </c:pt>
                <c:pt idx="5">
                  <c:v>-2</c:v>
                </c:pt>
                <c:pt idx="6">
                  <c:v>-1.8</c:v>
                </c:pt>
                <c:pt idx="7">
                  <c:v>-1.6</c:v>
                </c:pt>
                <c:pt idx="8">
                  <c:v>-1.4</c:v>
                </c:pt>
                <c:pt idx="9">
                  <c:v>-1.2</c:v>
                </c:pt>
                <c:pt idx="10">
                  <c:v>-1</c:v>
                </c:pt>
                <c:pt idx="11">
                  <c:v>-0.8</c:v>
                </c:pt>
                <c:pt idx="12">
                  <c:v>-0.6</c:v>
                </c:pt>
                <c:pt idx="13">
                  <c:v>-0.4</c:v>
                </c:pt>
                <c:pt idx="14">
                  <c:v>-0.2</c:v>
                </c:pt>
                <c:pt idx="15">
                  <c:v>0</c:v>
                </c:pt>
                <c:pt idx="16">
                  <c:v>0.2</c:v>
                </c:pt>
                <c:pt idx="17">
                  <c:v>0.4</c:v>
                </c:pt>
                <c:pt idx="18">
                  <c:v>0.6</c:v>
                </c:pt>
                <c:pt idx="19">
                  <c:v>0.8</c:v>
                </c:pt>
                <c:pt idx="20">
                  <c:v>1</c:v>
                </c:pt>
                <c:pt idx="21">
                  <c:v>1.2</c:v>
                </c:pt>
                <c:pt idx="22">
                  <c:v>1.4</c:v>
                </c:pt>
                <c:pt idx="23">
                  <c:v>1.6</c:v>
                </c:pt>
                <c:pt idx="24">
                  <c:v>1.8</c:v>
                </c:pt>
                <c:pt idx="25">
                  <c:v>2</c:v>
                </c:pt>
                <c:pt idx="26">
                  <c:v>2.2000000000000002</c:v>
                </c:pt>
                <c:pt idx="27">
                  <c:v>2.4</c:v>
                </c:pt>
                <c:pt idx="28">
                  <c:v>2.6</c:v>
                </c:pt>
                <c:pt idx="29">
                  <c:v>2.8</c:v>
                </c:pt>
              </c:numCache>
            </c:numRef>
          </c:cat>
          <c:val>
            <c:numRef>
              <c:f>ICCs!$B$2:$B$31</c:f>
              <c:numCache>
                <c:formatCode>0.000</c:formatCode>
                <c:ptCount val="30"/>
                <c:pt idx="0">
                  <c:v>1.0000000000000001E-5</c:v>
                </c:pt>
                <c:pt idx="1">
                  <c:v>3.0000000000000001E-5</c:v>
                </c:pt>
                <c:pt idx="2">
                  <c:v>6.9999999999999994E-5</c:v>
                </c:pt>
                <c:pt idx="3">
                  <c:v>1.6000000000000001E-4</c:v>
                </c:pt>
                <c:pt idx="4">
                  <c:v>3.6999999999999999E-4</c:v>
                </c:pt>
                <c:pt idx="5">
                  <c:v>8.8999999999999995E-4</c:v>
                </c:pt>
                <c:pt idx="6">
                  <c:v>2.0999999999999999E-3</c:v>
                </c:pt>
                <c:pt idx="7">
                  <c:v>4.9899999999999996E-3</c:v>
                </c:pt>
                <c:pt idx="8">
                  <c:v>1.1769999999999999E-2</c:v>
                </c:pt>
                <c:pt idx="9">
                  <c:v>2.7519999999999999E-2</c:v>
                </c:pt>
                <c:pt idx="10">
                  <c:v>6.3030000000000003E-2</c:v>
                </c:pt>
                <c:pt idx="11">
                  <c:v>0.13783000000000001</c:v>
                </c:pt>
                <c:pt idx="12">
                  <c:v>0.27532000000000001</c:v>
                </c:pt>
                <c:pt idx="13">
                  <c:v>0.47449000000000002</c:v>
                </c:pt>
                <c:pt idx="14">
                  <c:v>0.68211999999999995</c:v>
                </c:pt>
                <c:pt idx="15">
                  <c:v>0.83606000000000003</c:v>
                </c:pt>
                <c:pt idx="16">
                  <c:v>0.92378000000000005</c:v>
                </c:pt>
                <c:pt idx="17">
                  <c:v>0.96645000000000003</c:v>
                </c:pt>
                <c:pt idx="18">
                  <c:v>0.98560000000000003</c:v>
                </c:pt>
                <c:pt idx="19">
                  <c:v>0.99389000000000005</c:v>
                </c:pt>
                <c:pt idx="20">
                  <c:v>0.99741999999999997</c:v>
                </c:pt>
                <c:pt idx="21">
                  <c:v>0.99890999999999996</c:v>
                </c:pt>
                <c:pt idx="22">
                  <c:v>0.99953999999999998</c:v>
                </c:pt>
                <c:pt idx="23">
                  <c:v>0.99980999999999998</c:v>
                </c:pt>
                <c:pt idx="24">
                  <c:v>0.99992000000000003</c:v>
                </c:pt>
                <c:pt idx="25">
                  <c:v>0.99997000000000003</c:v>
                </c:pt>
                <c:pt idx="26">
                  <c:v>0.99999000000000005</c:v>
                </c:pt>
                <c:pt idx="27">
                  <c:v>0.99999000000000005</c:v>
                </c:pt>
                <c:pt idx="28">
                  <c:v>1</c:v>
                </c:pt>
                <c:pt idx="29">
                  <c:v>1</c:v>
                </c:pt>
              </c:numCache>
            </c:numRef>
          </c:val>
        </c:ser>
        <c:ser>
          <c:idx val="1"/>
          <c:order val="1"/>
          <c:tx>
            <c:strRef>
              <c:f>ICCs!$C$1</c:f>
              <c:strCache>
                <c:ptCount val="1"/>
                <c:pt idx="0">
                  <c:v>Item 2</c:v>
                </c:pt>
              </c:strCache>
            </c:strRef>
          </c:tx>
          <c:marker>
            <c:symbol val="none"/>
          </c:marker>
          <c:cat>
            <c:numRef>
              <c:f>ICCs!$A$2:$A$31</c:f>
              <c:numCache>
                <c:formatCode>0.00</c:formatCode>
                <c:ptCount val="30"/>
                <c:pt idx="0">
                  <c:v>-3</c:v>
                </c:pt>
                <c:pt idx="1">
                  <c:v>-2.8</c:v>
                </c:pt>
                <c:pt idx="2">
                  <c:v>-2.6</c:v>
                </c:pt>
                <c:pt idx="3">
                  <c:v>-2.4</c:v>
                </c:pt>
                <c:pt idx="4">
                  <c:v>-2.2000000000000002</c:v>
                </c:pt>
                <c:pt idx="5">
                  <c:v>-2</c:v>
                </c:pt>
                <c:pt idx="6">
                  <c:v>-1.8</c:v>
                </c:pt>
                <c:pt idx="7">
                  <c:v>-1.6</c:v>
                </c:pt>
                <c:pt idx="8">
                  <c:v>-1.4</c:v>
                </c:pt>
                <c:pt idx="9">
                  <c:v>-1.2</c:v>
                </c:pt>
                <c:pt idx="10">
                  <c:v>-1</c:v>
                </c:pt>
                <c:pt idx="11">
                  <c:v>-0.8</c:v>
                </c:pt>
                <c:pt idx="12">
                  <c:v>-0.6</c:v>
                </c:pt>
                <c:pt idx="13">
                  <c:v>-0.4</c:v>
                </c:pt>
                <c:pt idx="14">
                  <c:v>-0.2</c:v>
                </c:pt>
                <c:pt idx="15">
                  <c:v>0</c:v>
                </c:pt>
                <c:pt idx="16">
                  <c:v>0.2</c:v>
                </c:pt>
                <c:pt idx="17">
                  <c:v>0.4</c:v>
                </c:pt>
                <c:pt idx="18">
                  <c:v>0.6</c:v>
                </c:pt>
                <c:pt idx="19">
                  <c:v>0.8</c:v>
                </c:pt>
                <c:pt idx="20">
                  <c:v>1</c:v>
                </c:pt>
                <c:pt idx="21">
                  <c:v>1.2</c:v>
                </c:pt>
                <c:pt idx="22">
                  <c:v>1.4</c:v>
                </c:pt>
                <c:pt idx="23">
                  <c:v>1.6</c:v>
                </c:pt>
                <c:pt idx="24">
                  <c:v>1.8</c:v>
                </c:pt>
                <c:pt idx="25">
                  <c:v>2</c:v>
                </c:pt>
                <c:pt idx="26">
                  <c:v>2.2000000000000002</c:v>
                </c:pt>
                <c:pt idx="27">
                  <c:v>2.4</c:v>
                </c:pt>
                <c:pt idx="28">
                  <c:v>2.6</c:v>
                </c:pt>
                <c:pt idx="29">
                  <c:v>2.8</c:v>
                </c:pt>
              </c:numCache>
            </c:numRef>
          </c:cat>
          <c:val>
            <c:numRef>
              <c:f>ICCs!$C$2:$C$31</c:f>
              <c:numCache>
                <c:formatCode>0.000</c:formatCode>
                <c:ptCount val="30"/>
                <c:pt idx="0">
                  <c:v>6.0000000000000002E-5</c:v>
                </c:pt>
                <c:pt idx="1">
                  <c:v>1.6000000000000001E-4</c:v>
                </c:pt>
                <c:pt idx="2">
                  <c:v>4.2999999999999999E-4</c:v>
                </c:pt>
                <c:pt idx="3">
                  <c:v>1.17E-3</c:v>
                </c:pt>
                <c:pt idx="4">
                  <c:v>3.1700000000000001E-3</c:v>
                </c:pt>
                <c:pt idx="5">
                  <c:v>8.5299999999999994E-3</c:v>
                </c:pt>
                <c:pt idx="6">
                  <c:v>2.2759999999999999E-2</c:v>
                </c:pt>
                <c:pt idx="7">
                  <c:v>5.9310000000000002E-2</c:v>
                </c:pt>
                <c:pt idx="8">
                  <c:v>0.14576</c:v>
                </c:pt>
                <c:pt idx="9">
                  <c:v>0.31592999999999999</c:v>
                </c:pt>
                <c:pt idx="10">
                  <c:v>0.55554999999999999</c:v>
                </c:pt>
                <c:pt idx="11">
                  <c:v>0.77185000000000004</c:v>
                </c:pt>
                <c:pt idx="12">
                  <c:v>0.90154000000000001</c:v>
                </c:pt>
                <c:pt idx="13">
                  <c:v>0.96121000000000001</c:v>
                </c:pt>
                <c:pt idx="14">
                  <c:v>0.98531000000000002</c:v>
                </c:pt>
                <c:pt idx="15">
                  <c:v>0.99451999999999996</c:v>
                </c:pt>
                <c:pt idx="16">
                  <c:v>0.99797000000000002</c:v>
                </c:pt>
                <c:pt idx="17">
                  <c:v>0.99924999999999997</c:v>
                </c:pt>
                <c:pt idx="18">
                  <c:v>0.99972000000000005</c:v>
                </c:pt>
                <c:pt idx="19">
                  <c:v>0.99990000000000001</c:v>
                </c:pt>
                <c:pt idx="20">
                  <c:v>0.99995999999999996</c:v>
                </c:pt>
                <c:pt idx="21">
                  <c:v>0.99999000000000005</c:v>
                </c:pt>
                <c:pt idx="22">
                  <c:v>0.99999000000000005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</c:numCache>
            </c:numRef>
          </c:val>
        </c:ser>
        <c:ser>
          <c:idx val="2"/>
          <c:order val="2"/>
          <c:tx>
            <c:strRef>
              <c:f>ICCs!$D$1</c:f>
              <c:strCache>
                <c:ptCount val="1"/>
                <c:pt idx="0">
                  <c:v>Item 3</c:v>
                </c:pt>
              </c:strCache>
            </c:strRef>
          </c:tx>
          <c:marker>
            <c:symbol val="none"/>
          </c:marker>
          <c:cat>
            <c:numRef>
              <c:f>ICCs!$A$2:$A$31</c:f>
              <c:numCache>
                <c:formatCode>0.00</c:formatCode>
                <c:ptCount val="30"/>
                <c:pt idx="0">
                  <c:v>-3</c:v>
                </c:pt>
                <c:pt idx="1">
                  <c:v>-2.8</c:v>
                </c:pt>
                <c:pt idx="2">
                  <c:v>-2.6</c:v>
                </c:pt>
                <c:pt idx="3">
                  <c:v>-2.4</c:v>
                </c:pt>
                <c:pt idx="4">
                  <c:v>-2.2000000000000002</c:v>
                </c:pt>
                <c:pt idx="5">
                  <c:v>-2</c:v>
                </c:pt>
                <c:pt idx="6">
                  <c:v>-1.8</c:v>
                </c:pt>
                <c:pt idx="7">
                  <c:v>-1.6</c:v>
                </c:pt>
                <c:pt idx="8">
                  <c:v>-1.4</c:v>
                </c:pt>
                <c:pt idx="9">
                  <c:v>-1.2</c:v>
                </c:pt>
                <c:pt idx="10">
                  <c:v>-1</c:v>
                </c:pt>
                <c:pt idx="11">
                  <c:v>-0.8</c:v>
                </c:pt>
                <c:pt idx="12">
                  <c:v>-0.6</c:v>
                </c:pt>
                <c:pt idx="13">
                  <c:v>-0.4</c:v>
                </c:pt>
                <c:pt idx="14">
                  <c:v>-0.2</c:v>
                </c:pt>
                <c:pt idx="15">
                  <c:v>0</c:v>
                </c:pt>
                <c:pt idx="16">
                  <c:v>0.2</c:v>
                </c:pt>
                <c:pt idx="17">
                  <c:v>0.4</c:v>
                </c:pt>
                <c:pt idx="18">
                  <c:v>0.6</c:v>
                </c:pt>
                <c:pt idx="19">
                  <c:v>0.8</c:v>
                </c:pt>
                <c:pt idx="20">
                  <c:v>1</c:v>
                </c:pt>
                <c:pt idx="21">
                  <c:v>1.2</c:v>
                </c:pt>
                <c:pt idx="22">
                  <c:v>1.4</c:v>
                </c:pt>
                <c:pt idx="23">
                  <c:v>1.6</c:v>
                </c:pt>
                <c:pt idx="24">
                  <c:v>1.8</c:v>
                </c:pt>
                <c:pt idx="25">
                  <c:v>2</c:v>
                </c:pt>
                <c:pt idx="26">
                  <c:v>2.2000000000000002</c:v>
                </c:pt>
                <c:pt idx="27">
                  <c:v>2.4</c:v>
                </c:pt>
                <c:pt idx="28">
                  <c:v>2.6</c:v>
                </c:pt>
                <c:pt idx="29">
                  <c:v>2.8</c:v>
                </c:pt>
              </c:numCache>
            </c:numRef>
          </c:cat>
          <c:val>
            <c:numRef>
              <c:f>ICCs!$D$2:$D$31</c:f>
              <c:numCache>
                <c:formatCode>0.000</c:formatCode>
                <c:ptCount val="30"/>
                <c:pt idx="0">
                  <c:v>6.9999999999999994E-5</c:v>
                </c:pt>
                <c:pt idx="1">
                  <c:v>1.8000000000000001E-4</c:v>
                </c:pt>
                <c:pt idx="2">
                  <c:v>4.2000000000000002E-4</c:v>
                </c:pt>
                <c:pt idx="3">
                  <c:v>9.8999999999999999E-4</c:v>
                </c:pt>
                <c:pt idx="4">
                  <c:v>2.3600000000000001E-3</c:v>
                </c:pt>
                <c:pt idx="5">
                  <c:v>5.5799999999999999E-3</c:v>
                </c:pt>
                <c:pt idx="6">
                  <c:v>1.315E-2</c:v>
                </c:pt>
                <c:pt idx="7">
                  <c:v>3.065E-2</c:v>
                </c:pt>
                <c:pt idx="8">
                  <c:v>6.9830000000000003E-2</c:v>
                </c:pt>
                <c:pt idx="9">
                  <c:v>0.15125</c:v>
                </c:pt>
                <c:pt idx="10">
                  <c:v>0.29726999999999998</c:v>
                </c:pt>
                <c:pt idx="11">
                  <c:v>0.50104000000000004</c:v>
                </c:pt>
                <c:pt idx="12">
                  <c:v>0.70447000000000004</c:v>
                </c:pt>
                <c:pt idx="13">
                  <c:v>0.84982000000000002</c:v>
                </c:pt>
                <c:pt idx="14">
                  <c:v>0.93071000000000004</c:v>
                </c:pt>
                <c:pt idx="15">
                  <c:v>0.96958999999999995</c:v>
                </c:pt>
                <c:pt idx="16">
                  <c:v>0.98695999999999995</c:v>
                </c:pt>
                <c:pt idx="17">
                  <c:v>0.99446999999999997</c:v>
                </c:pt>
                <c:pt idx="18">
                  <c:v>0.99765999999999999</c:v>
                </c:pt>
                <c:pt idx="19">
                  <c:v>0.99900999999999995</c:v>
                </c:pt>
                <c:pt idx="20">
                  <c:v>0.99958000000000002</c:v>
                </c:pt>
                <c:pt idx="21">
                  <c:v>0.99982000000000004</c:v>
                </c:pt>
                <c:pt idx="22">
                  <c:v>0.99992999999999999</c:v>
                </c:pt>
                <c:pt idx="23">
                  <c:v>0.99997000000000003</c:v>
                </c:pt>
                <c:pt idx="24">
                  <c:v>0.99999000000000005</c:v>
                </c:pt>
                <c:pt idx="25">
                  <c:v>0.99999000000000005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</c:numCache>
            </c:numRef>
          </c:val>
        </c:ser>
        <c:ser>
          <c:idx val="3"/>
          <c:order val="3"/>
          <c:tx>
            <c:strRef>
              <c:f>ICCs!$E$1</c:f>
              <c:strCache>
                <c:ptCount val="1"/>
                <c:pt idx="0">
                  <c:v>Item 4</c:v>
                </c:pt>
              </c:strCache>
            </c:strRef>
          </c:tx>
          <c:marker>
            <c:symbol val="none"/>
          </c:marker>
          <c:cat>
            <c:numRef>
              <c:f>ICCs!$A$2:$A$31</c:f>
              <c:numCache>
                <c:formatCode>0.00</c:formatCode>
                <c:ptCount val="30"/>
                <c:pt idx="0">
                  <c:v>-3</c:v>
                </c:pt>
                <c:pt idx="1">
                  <c:v>-2.8</c:v>
                </c:pt>
                <c:pt idx="2">
                  <c:v>-2.6</c:v>
                </c:pt>
                <c:pt idx="3">
                  <c:v>-2.4</c:v>
                </c:pt>
                <c:pt idx="4">
                  <c:v>-2.2000000000000002</c:v>
                </c:pt>
                <c:pt idx="5">
                  <c:v>-2</c:v>
                </c:pt>
                <c:pt idx="6">
                  <c:v>-1.8</c:v>
                </c:pt>
                <c:pt idx="7">
                  <c:v>-1.6</c:v>
                </c:pt>
                <c:pt idx="8">
                  <c:v>-1.4</c:v>
                </c:pt>
                <c:pt idx="9">
                  <c:v>-1.2</c:v>
                </c:pt>
                <c:pt idx="10">
                  <c:v>-1</c:v>
                </c:pt>
                <c:pt idx="11">
                  <c:v>-0.8</c:v>
                </c:pt>
                <c:pt idx="12">
                  <c:v>-0.6</c:v>
                </c:pt>
                <c:pt idx="13">
                  <c:v>-0.4</c:v>
                </c:pt>
                <c:pt idx="14">
                  <c:v>-0.2</c:v>
                </c:pt>
                <c:pt idx="15">
                  <c:v>0</c:v>
                </c:pt>
                <c:pt idx="16">
                  <c:v>0.2</c:v>
                </c:pt>
                <c:pt idx="17">
                  <c:v>0.4</c:v>
                </c:pt>
                <c:pt idx="18">
                  <c:v>0.6</c:v>
                </c:pt>
                <c:pt idx="19">
                  <c:v>0.8</c:v>
                </c:pt>
                <c:pt idx="20">
                  <c:v>1</c:v>
                </c:pt>
                <c:pt idx="21">
                  <c:v>1.2</c:v>
                </c:pt>
                <c:pt idx="22">
                  <c:v>1.4</c:v>
                </c:pt>
                <c:pt idx="23">
                  <c:v>1.6</c:v>
                </c:pt>
                <c:pt idx="24">
                  <c:v>1.8</c:v>
                </c:pt>
                <c:pt idx="25">
                  <c:v>2</c:v>
                </c:pt>
                <c:pt idx="26">
                  <c:v>2.2000000000000002</c:v>
                </c:pt>
                <c:pt idx="27">
                  <c:v>2.4</c:v>
                </c:pt>
                <c:pt idx="28">
                  <c:v>2.6</c:v>
                </c:pt>
                <c:pt idx="29">
                  <c:v>2.8</c:v>
                </c:pt>
              </c:numCache>
            </c:numRef>
          </c:cat>
          <c:val>
            <c:numRef>
              <c:f>ICCs!$E$2:$E$31</c:f>
              <c:numCache>
                <c:formatCode>0.000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1.0000000000000001E-5</c:v>
                </c:pt>
                <c:pt idx="6">
                  <c:v>3.0000000000000001E-5</c:v>
                </c:pt>
                <c:pt idx="7">
                  <c:v>1.3999999999999999E-4</c:v>
                </c:pt>
                <c:pt idx="8">
                  <c:v>6.0999999999999997E-4</c:v>
                </c:pt>
                <c:pt idx="9">
                  <c:v>2.7499999999999998E-3</c:v>
                </c:pt>
                <c:pt idx="10">
                  <c:v>1.223E-2</c:v>
                </c:pt>
                <c:pt idx="11">
                  <c:v>5.2699999999999997E-2</c:v>
                </c:pt>
                <c:pt idx="12">
                  <c:v>0.19991999999999999</c:v>
                </c:pt>
                <c:pt idx="13">
                  <c:v>0.52881999999999996</c:v>
                </c:pt>
                <c:pt idx="14">
                  <c:v>0.83447000000000005</c:v>
                </c:pt>
                <c:pt idx="15">
                  <c:v>0.9577</c:v>
                </c:pt>
                <c:pt idx="16">
                  <c:v>0.99026000000000003</c:v>
                </c:pt>
                <c:pt idx="17">
                  <c:v>0.99782000000000004</c:v>
                </c:pt>
                <c:pt idx="18">
                  <c:v>0.99951000000000001</c:v>
                </c:pt>
                <c:pt idx="19">
                  <c:v>0.99988999999999995</c:v>
                </c:pt>
                <c:pt idx="20">
                  <c:v>0.99997999999999998</c:v>
                </c:pt>
                <c:pt idx="21">
                  <c:v>0.99999000000000005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</c:numCache>
            </c:numRef>
          </c:val>
        </c:ser>
        <c:ser>
          <c:idx val="4"/>
          <c:order val="4"/>
          <c:tx>
            <c:strRef>
              <c:f>ICCs!$F$1</c:f>
              <c:strCache>
                <c:ptCount val="1"/>
                <c:pt idx="0">
                  <c:v>Item 5</c:v>
                </c:pt>
              </c:strCache>
            </c:strRef>
          </c:tx>
          <c:marker>
            <c:symbol val="none"/>
          </c:marker>
          <c:cat>
            <c:numRef>
              <c:f>ICCs!$A$2:$A$31</c:f>
              <c:numCache>
                <c:formatCode>0.00</c:formatCode>
                <c:ptCount val="30"/>
                <c:pt idx="0">
                  <c:v>-3</c:v>
                </c:pt>
                <c:pt idx="1">
                  <c:v>-2.8</c:v>
                </c:pt>
                <c:pt idx="2">
                  <c:v>-2.6</c:v>
                </c:pt>
                <c:pt idx="3">
                  <c:v>-2.4</c:v>
                </c:pt>
                <c:pt idx="4">
                  <c:v>-2.2000000000000002</c:v>
                </c:pt>
                <c:pt idx="5">
                  <c:v>-2</c:v>
                </c:pt>
                <c:pt idx="6">
                  <c:v>-1.8</c:v>
                </c:pt>
                <c:pt idx="7">
                  <c:v>-1.6</c:v>
                </c:pt>
                <c:pt idx="8">
                  <c:v>-1.4</c:v>
                </c:pt>
                <c:pt idx="9">
                  <c:v>-1.2</c:v>
                </c:pt>
                <c:pt idx="10">
                  <c:v>-1</c:v>
                </c:pt>
                <c:pt idx="11">
                  <c:v>-0.8</c:v>
                </c:pt>
                <c:pt idx="12">
                  <c:v>-0.6</c:v>
                </c:pt>
                <c:pt idx="13">
                  <c:v>-0.4</c:v>
                </c:pt>
                <c:pt idx="14">
                  <c:v>-0.2</c:v>
                </c:pt>
                <c:pt idx="15">
                  <c:v>0</c:v>
                </c:pt>
                <c:pt idx="16">
                  <c:v>0.2</c:v>
                </c:pt>
                <c:pt idx="17">
                  <c:v>0.4</c:v>
                </c:pt>
                <c:pt idx="18">
                  <c:v>0.6</c:v>
                </c:pt>
                <c:pt idx="19">
                  <c:v>0.8</c:v>
                </c:pt>
                <c:pt idx="20">
                  <c:v>1</c:v>
                </c:pt>
                <c:pt idx="21">
                  <c:v>1.2</c:v>
                </c:pt>
                <c:pt idx="22">
                  <c:v>1.4</c:v>
                </c:pt>
                <c:pt idx="23">
                  <c:v>1.6</c:v>
                </c:pt>
                <c:pt idx="24">
                  <c:v>1.8</c:v>
                </c:pt>
                <c:pt idx="25">
                  <c:v>2</c:v>
                </c:pt>
                <c:pt idx="26">
                  <c:v>2.2000000000000002</c:v>
                </c:pt>
                <c:pt idx="27">
                  <c:v>2.4</c:v>
                </c:pt>
                <c:pt idx="28">
                  <c:v>2.6</c:v>
                </c:pt>
                <c:pt idx="29">
                  <c:v>2.8</c:v>
                </c:pt>
              </c:numCache>
            </c:numRef>
          </c:cat>
          <c:val>
            <c:numRef>
              <c:f>ICCs!$F$2:$F$31</c:f>
              <c:numCache>
                <c:formatCode>0.000</c:formatCode>
                <c:ptCount val="30"/>
                <c:pt idx="0">
                  <c:v>2.0000000000000002E-5</c:v>
                </c:pt>
                <c:pt idx="1">
                  <c:v>4.0000000000000003E-5</c:v>
                </c:pt>
                <c:pt idx="2">
                  <c:v>1E-4</c:v>
                </c:pt>
                <c:pt idx="3">
                  <c:v>2.3000000000000001E-4</c:v>
                </c:pt>
                <c:pt idx="4">
                  <c:v>5.5000000000000003E-4</c:v>
                </c:pt>
                <c:pt idx="5">
                  <c:v>1.2800000000000001E-3</c:v>
                </c:pt>
                <c:pt idx="6">
                  <c:v>2.98E-3</c:v>
                </c:pt>
                <c:pt idx="7">
                  <c:v>6.94E-3</c:v>
                </c:pt>
                <c:pt idx="8">
                  <c:v>1.6080000000000001E-2</c:v>
                </c:pt>
                <c:pt idx="9">
                  <c:v>3.6810000000000002E-2</c:v>
                </c:pt>
                <c:pt idx="10">
                  <c:v>8.2049999999999998E-2</c:v>
                </c:pt>
                <c:pt idx="11">
                  <c:v>0.1729</c:v>
                </c:pt>
                <c:pt idx="12">
                  <c:v>0.32837</c:v>
                </c:pt>
                <c:pt idx="13">
                  <c:v>0.53347999999999995</c:v>
                </c:pt>
                <c:pt idx="14">
                  <c:v>0.72785999999999995</c:v>
                </c:pt>
                <c:pt idx="15">
                  <c:v>0.86216999999999999</c:v>
                </c:pt>
                <c:pt idx="16">
                  <c:v>0.93601999999999996</c:v>
                </c:pt>
                <c:pt idx="17">
                  <c:v>0.97160999999999997</c:v>
                </c:pt>
                <c:pt idx="18">
                  <c:v>0.98765999999999998</c:v>
                </c:pt>
                <c:pt idx="19">
                  <c:v>0.99468999999999996</c:v>
                </c:pt>
                <c:pt idx="20">
                  <c:v>0.99772000000000005</c:v>
                </c:pt>
                <c:pt idx="21">
                  <c:v>0.99902000000000002</c:v>
                </c:pt>
                <c:pt idx="22">
                  <c:v>0.99958000000000002</c:v>
                </c:pt>
                <c:pt idx="23">
                  <c:v>0.99982000000000004</c:v>
                </c:pt>
                <c:pt idx="24">
                  <c:v>0.99992000000000003</c:v>
                </c:pt>
                <c:pt idx="25">
                  <c:v>0.99997000000000003</c:v>
                </c:pt>
                <c:pt idx="26">
                  <c:v>0.99999000000000005</c:v>
                </c:pt>
                <c:pt idx="27">
                  <c:v>0.99999000000000005</c:v>
                </c:pt>
                <c:pt idx="28">
                  <c:v>1</c:v>
                </c:pt>
                <c:pt idx="29">
                  <c:v>1</c:v>
                </c:pt>
              </c:numCache>
            </c:numRef>
          </c:val>
        </c:ser>
        <c:ser>
          <c:idx val="5"/>
          <c:order val="5"/>
          <c:tx>
            <c:strRef>
              <c:f>ICCs!$G$1</c:f>
              <c:strCache>
                <c:ptCount val="1"/>
                <c:pt idx="0">
                  <c:v>Item 6</c:v>
                </c:pt>
              </c:strCache>
            </c:strRef>
          </c:tx>
          <c:marker>
            <c:symbol val="none"/>
          </c:marker>
          <c:cat>
            <c:numRef>
              <c:f>ICCs!$A$2:$A$31</c:f>
              <c:numCache>
                <c:formatCode>0.00</c:formatCode>
                <c:ptCount val="30"/>
                <c:pt idx="0">
                  <c:v>-3</c:v>
                </c:pt>
                <c:pt idx="1">
                  <c:v>-2.8</c:v>
                </c:pt>
                <c:pt idx="2">
                  <c:v>-2.6</c:v>
                </c:pt>
                <c:pt idx="3">
                  <c:v>-2.4</c:v>
                </c:pt>
                <c:pt idx="4">
                  <c:v>-2.2000000000000002</c:v>
                </c:pt>
                <c:pt idx="5">
                  <c:v>-2</c:v>
                </c:pt>
                <c:pt idx="6">
                  <c:v>-1.8</c:v>
                </c:pt>
                <c:pt idx="7">
                  <c:v>-1.6</c:v>
                </c:pt>
                <c:pt idx="8">
                  <c:v>-1.4</c:v>
                </c:pt>
                <c:pt idx="9">
                  <c:v>-1.2</c:v>
                </c:pt>
                <c:pt idx="10">
                  <c:v>-1</c:v>
                </c:pt>
                <c:pt idx="11">
                  <c:v>-0.8</c:v>
                </c:pt>
                <c:pt idx="12">
                  <c:v>-0.6</c:v>
                </c:pt>
                <c:pt idx="13">
                  <c:v>-0.4</c:v>
                </c:pt>
                <c:pt idx="14">
                  <c:v>-0.2</c:v>
                </c:pt>
                <c:pt idx="15">
                  <c:v>0</c:v>
                </c:pt>
                <c:pt idx="16">
                  <c:v>0.2</c:v>
                </c:pt>
                <c:pt idx="17">
                  <c:v>0.4</c:v>
                </c:pt>
                <c:pt idx="18">
                  <c:v>0.6</c:v>
                </c:pt>
                <c:pt idx="19">
                  <c:v>0.8</c:v>
                </c:pt>
                <c:pt idx="20">
                  <c:v>1</c:v>
                </c:pt>
                <c:pt idx="21">
                  <c:v>1.2</c:v>
                </c:pt>
                <c:pt idx="22">
                  <c:v>1.4</c:v>
                </c:pt>
                <c:pt idx="23">
                  <c:v>1.6</c:v>
                </c:pt>
                <c:pt idx="24">
                  <c:v>1.8</c:v>
                </c:pt>
                <c:pt idx="25">
                  <c:v>2</c:v>
                </c:pt>
                <c:pt idx="26">
                  <c:v>2.2000000000000002</c:v>
                </c:pt>
                <c:pt idx="27">
                  <c:v>2.4</c:v>
                </c:pt>
                <c:pt idx="28">
                  <c:v>2.6</c:v>
                </c:pt>
                <c:pt idx="29">
                  <c:v>2.8</c:v>
                </c:pt>
              </c:numCache>
            </c:numRef>
          </c:cat>
          <c:val>
            <c:numRef>
              <c:f>ICCs!$G$2:$G$31</c:f>
              <c:numCache>
                <c:formatCode>0.000</c:formatCode>
                <c:ptCount val="30"/>
                <c:pt idx="0">
                  <c:v>3.6999999999999999E-4</c:v>
                </c:pt>
                <c:pt idx="1">
                  <c:v>7.2999999999999996E-4</c:v>
                </c:pt>
                <c:pt idx="2">
                  <c:v>1.4599999999999999E-3</c:v>
                </c:pt>
                <c:pt idx="3">
                  <c:v>2.8999999999999998E-3</c:v>
                </c:pt>
                <c:pt idx="4">
                  <c:v>5.77E-3</c:v>
                </c:pt>
                <c:pt idx="5">
                  <c:v>1.1429999999999999E-2</c:v>
                </c:pt>
                <c:pt idx="6">
                  <c:v>2.2540000000000001E-2</c:v>
                </c:pt>
                <c:pt idx="7">
                  <c:v>4.3959999999999999E-2</c:v>
                </c:pt>
                <c:pt idx="8">
                  <c:v>8.3989999999999995E-2</c:v>
                </c:pt>
                <c:pt idx="9">
                  <c:v>0.15458</c:v>
                </c:pt>
                <c:pt idx="10">
                  <c:v>0.26719999999999999</c:v>
                </c:pt>
                <c:pt idx="11">
                  <c:v>0.42098999999999998</c:v>
                </c:pt>
                <c:pt idx="12">
                  <c:v>0.59182000000000001</c:v>
                </c:pt>
                <c:pt idx="13">
                  <c:v>0.74300999999999995</c:v>
                </c:pt>
                <c:pt idx="14">
                  <c:v>0.85219</c:v>
                </c:pt>
                <c:pt idx="15">
                  <c:v>0.91998000000000002</c:v>
                </c:pt>
                <c:pt idx="16">
                  <c:v>0.95820000000000005</c:v>
                </c:pt>
                <c:pt idx="17">
                  <c:v>0.97858999999999996</c:v>
                </c:pt>
                <c:pt idx="18">
                  <c:v>0.98914999999999997</c:v>
                </c:pt>
                <c:pt idx="19">
                  <c:v>0.99453000000000003</c:v>
                </c:pt>
                <c:pt idx="20">
                  <c:v>0.99724999999999997</c:v>
                </c:pt>
                <c:pt idx="21">
                  <c:v>0.99861999999999995</c:v>
                </c:pt>
                <c:pt idx="22">
                  <c:v>0.99931000000000003</c:v>
                </c:pt>
                <c:pt idx="23">
                  <c:v>0.99965000000000004</c:v>
                </c:pt>
                <c:pt idx="24">
                  <c:v>0.99983</c:v>
                </c:pt>
                <c:pt idx="25">
                  <c:v>0.99990999999999997</c:v>
                </c:pt>
                <c:pt idx="26">
                  <c:v>0.99995999999999996</c:v>
                </c:pt>
                <c:pt idx="27">
                  <c:v>0.99997999999999998</c:v>
                </c:pt>
                <c:pt idx="28">
                  <c:v>0.99999000000000005</c:v>
                </c:pt>
                <c:pt idx="29">
                  <c:v>0.99999000000000005</c:v>
                </c:pt>
              </c:numCache>
            </c:numRef>
          </c:val>
        </c:ser>
        <c:ser>
          <c:idx val="6"/>
          <c:order val="6"/>
          <c:tx>
            <c:strRef>
              <c:f>ICCs!$H$1</c:f>
              <c:strCache>
                <c:ptCount val="1"/>
                <c:pt idx="0">
                  <c:v>Item 7</c:v>
                </c:pt>
              </c:strCache>
            </c:strRef>
          </c:tx>
          <c:marker>
            <c:symbol val="none"/>
          </c:marker>
          <c:cat>
            <c:numRef>
              <c:f>ICCs!$A$2:$A$31</c:f>
              <c:numCache>
                <c:formatCode>0.00</c:formatCode>
                <c:ptCount val="30"/>
                <c:pt idx="0">
                  <c:v>-3</c:v>
                </c:pt>
                <c:pt idx="1">
                  <c:v>-2.8</c:v>
                </c:pt>
                <c:pt idx="2">
                  <c:v>-2.6</c:v>
                </c:pt>
                <c:pt idx="3">
                  <c:v>-2.4</c:v>
                </c:pt>
                <c:pt idx="4">
                  <c:v>-2.2000000000000002</c:v>
                </c:pt>
                <c:pt idx="5">
                  <c:v>-2</c:v>
                </c:pt>
                <c:pt idx="6">
                  <c:v>-1.8</c:v>
                </c:pt>
                <c:pt idx="7">
                  <c:v>-1.6</c:v>
                </c:pt>
                <c:pt idx="8">
                  <c:v>-1.4</c:v>
                </c:pt>
                <c:pt idx="9">
                  <c:v>-1.2</c:v>
                </c:pt>
                <c:pt idx="10">
                  <c:v>-1</c:v>
                </c:pt>
                <c:pt idx="11">
                  <c:v>-0.8</c:v>
                </c:pt>
                <c:pt idx="12">
                  <c:v>-0.6</c:v>
                </c:pt>
                <c:pt idx="13">
                  <c:v>-0.4</c:v>
                </c:pt>
                <c:pt idx="14">
                  <c:v>-0.2</c:v>
                </c:pt>
                <c:pt idx="15">
                  <c:v>0</c:v>
                </c:pt>
                <c:pt idx="16">
                  <c:v>0.2</c:v>
                </c:pt>
                <c:pt idx="17">
                  <c:v>0.4</c:v>
                </c:pt>
                <c:pt idx="18">
                  <c:v>0.6</c:v>
                </c:pt>
                <c:pt idx="19">
                  <c:v>0.8</c:v>
                </c:pt>
                <c:pt idx="20">
                  <c:v>1</c:v>
                </c:pt>
                <c:pt idx="21">
                  <c:v>1.2</c:v>
                </c:pt>
                <c:pt idx="22">
                  <c:v>1.4</c:v>
                </c:pt>
                <c:pt idx="23">
                  <c:v>1.6</c:v>
                </c:pt>
                <c:pt idx="24">
                  <c:v>1.8</c:v>
                </c:pt>
                <c:pt idx="25">
                  <c:v>2</c:v>
                </c:pt>
                <c:pt idx="26">
                  <c:v>2.2000000000000002</c:v>
                </c:pt>
                <c:pt idx="27">
                  <c:v>2.4</c:v>
                </c:pt>
                <c:pt idx="28">
                  <c:v>2.6</c:v>
                </c:pt>
                <c:pt idx="29">
                  <c:v>2.8</c:v>
                </c:pt>
              </c:numCache>
            </c:numRef>
          </c:cat>
          <c:val>
            <c:numRef>
              <c:f>ICCs!$H$2:$H$31</c:f>
              <c:numCache>
                <c:formatCode>0.000</c:formatCode>
                <c:ptCount val="30"/>
                <c:pt idx="0">
                  <c:v>2.0080000000000001E-2</c:v>
                </c:pt>
                <c:pt idx="1">
                  <c:v>3.8019999999999998E-2</c:v>
                </c:pt>
                <c:pt idx="2">
                  <c:v>7.0809999999999998E-2</c:v>
                </c:pt>
                <c:pt idx="3">
                  <c:v>0.12812999999999999</c:v>
                </c:pt>
                <c:pt idx="4">
                  <c:v>0.22081000000000001</c:v>
                </c:pt>
                <c:pt idx="5">
                  <c:v>0.35336000000000001</c:v>
                </c:pt>
                <c:pt idx="6">
                  <c:v>0.51307999999999998</c:v>
                </c:pt>
                <c:pt idx="7">
                  <c:v>0.67018</c:v>
                </c:pt>
                <c:pt idx="8">
                  <c:v>0.79668000000000005</c:v>
                </c:pt>
                <c:pt idx="9">
                  <c:v>0.88312000000000002</c:v>
                </c:pt>
                <c:pt idx="10">
                  <c:v>0.93576999999999999</c:v>
                </c:pt>
                <c:pt idx="11">
                  <c:v>0.96562999999999999</c:v>
                </c:pt>
                <c:pt idx="12">
                  <c:v>0.98187999999999998</c:v>
                </c:pt>
                <c:pt idx="13">
                  <c:v>0.99051999999999996</c:v>
                </c:pt>
                <c:pt idx="14">
                  <c:v>0.99505999999999994</c:v>
                </c:pt>
                <c:pt idx="15">
                  <c:v>0.99743000000000004</c:v>
                </c:pt>
                <c:pt idx="16">
                  <c:v>0.99866999999999995</c:v>
                </c:pt>
                <c:pt idx="17">
                  <c:v>0.99931000000000003</c:v>
                </c:pt>
                <c:pt idx="18">
                  <c:v>0.99963999999999997</c:v>
                </c:pt>
                <c:pt idx="19">
                  <c:v>0.99980999999999998</c:v>
                </c:pt>
                <c:pt idx="20">
                  <c:v>0.99990000000000001</c:v>
                </c:pt>
                <c:pt idx="21">
                  <c:v>0.99995000000000001</c:v>
                </c:pt>
                <c:pt idx="22">
                  <c:v>0.99997000000000003</c:v>
                </c:pt>
                <c:pt idx="23">
                  <c:v>0.99999000000000005</c:v>
                </c:pt>
                <c:pt idx="24">
                  <c:v>0.99999000000000005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</c:numCache>
            </c:numRef>
          </c:val>
        </c:ser>
        <c:marker val="1"/>
        <c:axId val="63958400"/>
        <c:axId val="63833600"/>
      </c:lineChart>
      <c:catAx>
        <c:axId val="6395840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Theta (Mean = 0, Variance = 1)</a:t>
                </a:r>
              </a:p>
            </c:rich>
          </c:tx>
          <c:layout>
            <c:manualLayout>
              <c:xMode val="edge"/>
              <c:yMode val="edge"/>
              <c:x val="0.30752921780731207"/>
              <c:y val="0.90041709072080256"/>
            </c:manualLayout>
          </c:layout>
        </c:title>
        <c:numFmt formatCode="0.0" sourceLinked="0"/>
        <c:tickLblPos val="nextTo"/>
        <c:crossAx val="63833600"/>
        <c:crosses val="autoZero"/>
        <c:auto val="1"/>
        <c:lblAlgn val="ctr"/>
        <c:lblOffset val="100"/>
        <c:tickLblSkip val="4"/>
      </c:catAx>
      <c:valAx>
        <c:axId val="63833600"/>
        <c:scaling>
          <c:orientation val="minMax"/>
          <c:max val="1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Probability (y=1)</a:t>
                </a:r>
              </a:p>
            </c:rich>
          </c:tx>
          <c:layout/>
        </c:title>
        <c:numFmt formatCode="0.0" sourceLinked="0"/>
        <c:tickLblPos val="nextTo"/>
        <c:crossAx val="6395840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6686020164086033"/>
          <c:y val="0.18260903486520394"/>
          <c:w val="0.16377667622983169"/>
          <c:h val="0.57391410957635358"/>
        </c:manualLayout>
      </c:layout>
      <c:spPr>
        <a:solidFill>
          <a:sysClr val="window" lastClr="FFFFFF"/>
        </a:solidFill>
        <a:ln>
          <a:solidFill>
            <a:sysClr val="windowText" lastClr="000000"/>
          </a:solidFill>
        </a:ln>
      </c:spPr>
    </c:legend>
    <c:plotVisOnly val="1"/>
    <c:dispBlanksAs val="gap"/>
  </c:chart>
  <c:txPr>
    <a:bodyPr/>
    <a:lstStyle/>
    <a:p>
      <a:pPr>
        <a:defRPr sz="1100"/>
      </a:pPr>
      <a:endParaRPr lang="en-US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3486329270198574"/>
          <c:y val="0.15294508207682905"/>
          <c:w val="0.82420445319210911"/>
          <c:h val="0.66103616998542403"/>
        </c:manualLayout>
      </c:layout>
      <c:lineChart>
        <c:grouping val="standard"/>
        <c:ser>
          <c:idx val="1"/>
          <c:order val="0"/>
          <c:spPr>
            <a:ln w="12700">
              <a:solidFill>
                <a:sysClr val="windowText" lastClr="000000"/>
              </a:solidFill>
            </a:ln>
          </c:spPr>
          <c:marker>
            <c:symbol val="none"/>
          </c:marker>
          <c:cat>
            <c:numRef>
              <c:f>ICCs!$A$12:$A$22</c:f>
              <c:numCache>
                <c:formatCode>0.00</c:formatCode>
                <c:ptCount val="11"/>
                <c:pt idx="0">
                  <c:v>-1</c:v>
                </c:pt>
                <c:pt idx="1">
                  <c:v>-0.8</c:v>
                </c:pt>
                <c:pt idx="2">
                  <c:v>-0.6</c:v>
                </c:pt>
                <c:pt idx="3">
                  <c:v>-0.4</c:v>
                </c:pt>
                <c:pt idx="4">
                  <c:v>-0.2</c:v>
                </c:pt>
                <c:pt idx="5">
                  <c:v>0</c:v>
                </c:pt>
                <c:pt idx="6">
                  <c:v>0.2</c:v>
                </c:pt>
                <c:pt idx="7">
                  <c:v>0.4</c:v>
                </c:pt>
                <c:pt idx="8">
                  <c:v>0.6</c:v>
                </c:pt>
                <c:pt idx="9">
                  <c:v>0.8</c:v>
                </c:pt>
                <c:pt idx="10">
                  <c:v>1</c:v>
                </c:pt>
              </c:numCache>
            </c:numRef>
          </c:cat>
          <c:val>
            <c:numRef>
              <c:f>ICCs!$B$12:$B$22</c:f>
              <c:numCache>
                <c:formatCode>0.000</c:formatCode>
                <c:ptCount val="11"/>
                <c:pt idx="0">
                  <c:v>6.3030000000000003E-2</c:v>
                </c:pt>
                <c:pt idx="1">
                  <c:v>0.13783000000000001</c:v>
                </c:pt>
                <c:pt idx="2">
                  <c:v>0.27532000000000001</c:v>
                </c:pt>
                <c:pt idx="3">
                  <c:v>0.47449000000000002</c:v>
                </c:pt>
                <c:pt idx="4">
                  <c:v>0.68211999999999995</c:v>
                </c:pt>
                <c:pt idx="5">
                  <c:v>0.83606000000000003</c:v>
                </c:pt>
                <c:pt idx="6">
                  <c:v>0.92378000000000005</c:v>
                </c:pt>
                <c:pt idx="7">
                  <c:v>0.96645000000000003</c:v>
                </c:pt>
                <c:pt idx="8">
                  <c:v>0.98560000000000003</c:v>
                </c:pt>
                <c:pt idx="9">
                  <c:v>0.99389000000000005</c:v>
                </c:pt>
                <c:pt idx="10">
                  <c:v>0.99741999999999997</c:v>
                </c:pt>
              </c:numCache>
            </c:numRef>
          </c:val>
        </c:ser>
        <c:marker val="1"/>
        <c:axId val="79869824"/>
        <c:axId val="79876096"/>
      </c:lineChart>
      <c:catAx>
        <c:axId val="7986982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Theta (Mean = 0, Variance = 1)</a:t>
                </a:r>
              </a:p>
            </c:rich>
          </c:tx>
          <c:layout>
            <c:manualLayout>
              <c:xMode val="edge"/>
              <c:yMode val="edge"/>
              <c:x val="0.30752921780731224"/>
              <c:y val="0.90041709072080256"/>
            </c:manualLayout>
          </c:layout>
        </c:title>
        <c:numFmt formatCode="0.0" sourceLinked="0"/>
        <c:tickLblPos val="nextTo"/>
        <c:crossAx val="79876096"/>
        <c:crosses val="autoZero"/>
        <c:auto val="1"/>
        <c:lblAlgn val="ctr"/>
        <c:lblOffset val="100"/>
        <c:tickLblSkip val="1"/>
      </c:catAx>
      <c:valAx>
        <c:axId val="79876096"/>
        <c:scaling>
          <c:orientation val="minMax"/>
          <c:max val="1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Probability (y=1)</a:t>
                </a:r>
              </a:p>
            </c:rich>
          </c:tx>
          <c:layout/>
        </c:title>
        <c:numFmt formatCode="0.0" sourceLinked="0"/>
        <c:tickLblPos val="nextTo"/>
        <c:crossAx val="79869824"/>
        <c:crosses val="autoZero"/>
        <c:crossBetween val="between"/>
      </c:valAx>
    </c:plotArea>
    <c:plotVisOnly val="1"/>
    <c:dispBlanksAs val="gap"/>
  </c:chart>
  <c:txPr>
    <a:bodyPr/>
    <a:lstStyle/>
    <a:p>
      <a:pPr>
        <a:defRPr sz="1100"/>
      </a:pPr>
      <a:endParaRPr lang="en-US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layout/>
    </c:title>
    <c:plotArea>
      <c:layout>
        <c:manualLayout>
          <c:layoutTarget val="inner"/>
          <c:xMode val="edge"/>
          <c:yMode val="edge"/>
          <c:x val="0.15500843234200562"/>
          <c:y val="0.1427314814814819"/>
          <c:w val="0.81443600570363572"/>
          <c:h val="0.64533172936716243"/>
        </c:manualLayout>
      </c:layout>
      <c:lineChart>
        <c:grouping val="standard"/>
        <c:ser>
          <c:idx val="0"/>
          <c:order val="0"/>
          <c:tx>
            <c:strRef>
              <c:f>'Information to SE'!$B$2</c:f>
              <c:strCache>
                <c:ptCount val="1"/>
                <c:pt idx="0">
                  <c:v>Test Information</c:v>
                </c:pt>
              </c:strCache>
            </c:strRef>
          </c:tx>
          <c:marker>
            <c:symbol val="none"/>
          </c:marker>
          <c:cat>
            <c:numRef>
              <c:f>'Information to SE'!$A$13:$A$33</c:f>
              <c:numCache>
                <c:formatCode>0.0</c:formatCode>
                <c:ptCount val="21"/>
                <c:pt idx="0">
                  <c:v>-2</c:v>
                </c:pt>
                <c:pt idx="1">
                  <c:v>-1.8</c:v>
                </c:pt>
                <c:pt idx="2">
                  <c:v>-1.6</c:v>
                </c:pt>
                <c:pt idx="3">
                  <c:v>-1.4</c:v>
                </c:pt>
                <c:pt idx="4">
                  <c:v>-1.2</c:v>
                </c:pt>
                <c:pt idx="5">
                  <c:v>-1</c:v>
                </c:pt>
                <c:pt idx="6">
                  <c:v>-0.8</c:v>
                </c:pt>
                <c:pt idx="7">
                  <c:v>-0.6</c:v>
                </c:pt>
                <c:pt idx="8">
                  <c:v>-0.4</c:v>
                </c:pt>
                <c:pt idx="9">
                  <c:v>-0.2</c:v>
                </c:pt>
                <c:pt idx="10">
                  <c:v>0</c:v>
                </c:pt>
                <c:pt idx="11">
                  <c:v>0.2</c:v>
                </c:pt>
                <c:pt idx="12">
                  <c:v>0.4</c:v>
                </c:pt>
                <c:pt idx="13">
                  <c:v>0.6</c:v>
                </c:pt>
                <c:pt idx="14">
                  <c:v>0.8</c:v>
                </c:pt>
                <c:pt idx="15">
                  <c:v>1</c:v>
                </c:pt>
                <c:pt idx="16">
                  <c:v>1.2</c:v>
                </c:pt>
                <c:pt idx="17">
                  <c:v>1.4</c:v>
                </c:pt>
                <c:pt idx="18">
                  <c:v>1.6</c:v>
                </c:pt>
                <c:pt idx="19">
                  <c:v>1.8</c:v>
                </c:pt>
                <c:pt idx="20">
                  <c:v>2</c:v>
                </c:pt>
              </c:numCache>
            </c:numRef>
          </c:cat>
          <c:val>
            <c:numRef>
              <c:f>'Information to SE'!$B$13:$B$33</c:f>
              <c:numCache>
                <c:formatCode>0.00</c:formatCode>
                <c:ptCount val="21"/>
                <c:pt idx="0">
                  <c:v>2.9510900000000002</c:v>
                </c:pt>
                <c:pt idx="1">
                  <c:v>3.84389</c:v>
                </c:pt>
                <c:pt idx="2">
                  <c:v>5.0461999999999998</c:v>
                </c:pt>
                <c:pt idx="3">
                  <c:v>7.5000200000000001</c:v>
                </c:pt>
                <c:pt idx="4">
                  <c:v>11.71996</c:v>
                </c:pt>
                <c:pt idx="5">
                  <c:v>16.149819999999998</c:v>
                </c:pt>
                <c:pt idx="6">
                  <c:v>19.91986</c:v>
                </c:pt>
                <c:pt idx="7">
                  <c:v>25.90063</c:v>
                </c:pt>
                <c:pt idx="8">
                  <c:v>28.90381</c:v>
                </c:pt>
                <c:pt idx="9">
                  <c:v>18.546600000000002</c:v>
                </c:pt>
                <c:pt idx="10">
                  <c:v>8.5879899999999996</c:v>
                </c:pt>
                <c:pt idx="11">
                  <c:v>3.7258499999999999</c:v>
                </c:pt>
                <c:pt idx="12">
                  <c:v>1.60673</c:v>
                </c:pt>
                <c:pt idx="13">
                  <c:v>0.69545999999999997</c:v>
                </c:pt>
                <c:pt idx="14">
                  <c:v>0.30303000000000002</c:v>
                </c:pt>
                <c:pt idx="15">
                  <c:v>0.13302</c:v>
                </c:pt>
                <c:pt idx="16">
                  <c:v>5.883E-2</c:v>
                </c:pt>
                <c:pt idx="17">
                  <c:v>2.6210000000000001E-2</c:v>
                </c:pt>
                <c:pt idx="18">
                  <c:v>1.176E-2</c:v>
                </c:pt>
                <c:pt idx="19">
                  <c:v>5.3099999999999996E-3</c:v>
                </c:pt>
                <c:pt idx="20">
                  <c:v>2.4199999999999998E-3</c:v>
                </c:pt>
              </c:numCache>
            </c:numRef>
          </c:val>
        </c:ser>
        <c:marker val="1"/>
        <c:axId val="64051072"/>
        <c:axId val="64053248"/>
      </c:lineChart>
      <c:catAx>
        <c:axId val="6405107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Theta (Mean = 0, Variance = 1)</a:t>
                </a:r>
              </a:p>
            </c:rich>
          </c:tx>
          <c:layout/>
        </c:title>
        <c:numFmt formatCode="0.0" sourceLinked="1"/>
        <c:tickLblPos val="nextTo"/>
        <c:crossAx val="64053248"/>
        <c:crosses val="autoZero"/>
        <c:auto val="1"/>
        <c:lblAlgn val="ctr"/>
        <c:lblOffset val="100"/>
        <c:tickLblSkip val="2"/>
      </c:catAx>
      <c:valAx>
        <c:axId val="64053248"/>
        <c:scaling>
          <c:orientation val="minMax"/>
          <c:max val="30"/>
          <c:min val="0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Test Information</a:t>
                </a:r>
              </a:p>
            </c:rich>
          </c:tx>
          <c:layout>
            <c:manualLayout>
              <c:xMode val="edge"/>
              <c:yMode val="edge"/>
              <c:x val="2.0819567766795152E-2"/>
              <c:y val="0.27665872726763291"/>
            </c:manualLayout>
          </c:layout>
        </c:title>
        <c:numFmt formatCode="0" sourceLinked="0"/>
        <c:tickLblPos val="nextTo"/>
        <c:crossAx val="64051072"/>
        <c:crosses val="autoZero"/>
        <c:crossBetween val="between"/>
        <c:majorUnit val="4"/>
      </c:valAx>
    </c:plotArea>
    <c:plotVisOnly val="1"/>
    <c:dispBlanksAs val="gap"/>
  </c:chart>
  <c:txPr>
    <a:bodyPr/>
    <a:lstStyle/>
    <a:p>
      <a:pPr>
        <a:defRPr sz="1100"/>
      </a:pPr>
      <a:endParaRPr lang="en-US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4" Type="http://schemas.openxmlformats.org/officeDocument/2006/relationships/chart" Target="../charts/chart1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276045</xdr:colOff>
      <xdr:row>1</xdr:row>
      <xdr:rowOff>94891</xdr:rowOff>
    </xdr:from>
    <xdr:to>
      <xdr:col>24</xdr:col>
      <xdr:colOff>94891</xdr:colOff>
      <xdr:row>17</xdr:row>
      <xdr:rowOff>60385</xdr:rowOff>
    </xdr:to>
    <xdr:graphicFrame macro="">
      <xdr:nvGraphicFramePr>
        <xdr:cNvPr id="430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276045</xdr:colOff>
      <xdr:row>22</xdr:row>
      <xdr:rowOff>51758</xdr:rowOff>
    </xdr:from>
    <xdr:to>
      <xdr:col>24</xdr:col>
      <xdr:colOff>155275</xdr:colOff>
      <xdr:row>42</xdr:row>
      <xdr:rowOff>34506</xdr:rowOff>
    </xdr:to>
    <xdr:graphicFrame macro="">
      <xdr:nvGraphicFramePr>
        <xdr:cNvPr id="4304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508958</xdr:colOff>
      <xdr:row>1</xdr:row>
      <xdr:rowOff>94891</xdr:rowOff>
    </xdr:from>
    <xdr:to>
      <xdr:col>14</xdr:col>
      <xdr:colOff>327804</xdr:colOff>
      <xdr:row>17</xdr:row>
      <xdr:rowOff>60385</xdr:rowOff>
    </xdr:to>
    <xdr:graphicFrame macro="">
      <xdr:nvGraphicFramePr>
        <xdr:cNvPr id="430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517585</xdr:colOff>
      <xdr:row>22</xdr:row>
      <xdr:rowOff>51758</xdr:rowOff>
    </xdr:from>
    <xdr:to>
      <xdr:col>14</xdr:col>
      <xdr:colOff>345057</xdr:colOff>
      <xdr:row>42</xdr:row>
      <xdr:rowOff>60385</xdr:rowOff>
    </xdr:to>
    <xdr:graphicFrame macro="">
      <xdr:nvGraphicFramePr>
        <xdr:cNvPr id="4306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25</xdr:col>
      <xdr:colOff>86264</xdr:colOff>
      <xdr:row>1</xdr:row>
      <xdr:rowOff>120770</xdr:rowOff>
    </xdr:from>
    <xdr:to>
      <xdr:col>33</xdr:col>
      <xdr:colOff>457200</xdr:colOff>
      <xdr:row>17</xdr:row>
      <xdr:rowOff>94891</xdr:rowOff>
    </xdr:to>
    <xdr:graphicFrame macro="">
      <xdr:nvGraphicFramePr>
        <xdr:cNvPr id="430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25</xdr:col>
      <xdr:colOff>103517</xdr:colOff>
      <xdr:row>22</xdr:row>
      <xdr:rowOff>77638</xdr:rowOff>
    </xdr:from>
    <xdr:to>
      <xdr:col>33</xdr:col>
      <xdr:colOff>534838</xdr:colOff>
      <xdr:row>42</xdr:row>
      <xdr:rowOff>60385</xdr:rowOff>
    </xdr:to>
    <xdr:graphicFrame macro="">
      <xdr:nvGraphicFramePr>
        <xdr:cNvPr id="4308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0.21196</cdr:x>
      <cdr:y>0.14612</cdr:y>
    </cdr:from>
    <cdr:to>
      <cdr:x>0.57644</cdr:x>
      <cdr:y>0.25118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723529" y="423949"/>
          <a:ext cx="1163459" cy="274319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>
          <a:solidFill>
            <a:sysClr val="windowText" lastClr="000000"/>
          </a:solidFill>
        </a:ln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000"/>
            <a:t>SE = 1 /SQRT(info)</a:t>
          </a: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0.17462</cdr:x>
      <cdr:y>0.71375</cdr:y>
    </cdr:from>
    <cdr:to>
      <cdr:x>0.95521</cdr:x>
      <cdr:y>0.71678</cdr:y>
    </cdr:to>
    <cdr:sp macro="" textlink="">
      <cdr:nvSpPr>
        <cdr:cNvPr id="3" name="Straight Connector 2"/>
        <cdr:cNvSpPr/>
      </cdr:nvSpPr>
      <cdr:spPr>
        <a:xfrm xmlns:a="http://schemas.openxmlformats.org/drawingml/2006/main" flipV="1">
          <a:off x="726230" y="1920241"/>
          <a:ext cx="3004823" cy="8312"/>
        </a:xfrm>
        <a:prstGeom xmlns:a="http://schemas.openxmlformats.org/drawingml/2006/main" prst="line">
          <a:avLst/>
        </a:prstGeom>
        <a:ln xmlns:a="http://schemas.openxmlformats.org/drawingml/2006/main" w="12700">
          <a:solidFill>
            <a:sysClr val="windowText" lastClr="000000"/>
          </a:solidFill>
          <a:prstDash val="sys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0.14873</cdr:x>
      <cdr:y>0.09724</cdr:y>
    </cdr:from>
    <cdr:to>
      <cdr:x>0.39903</cdr:x>
      <cdr:y>0.25349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631767" y="282634"/>
          <a:ext cx="955964" cy="423948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>
          <a:solidFill>
            <a:sysClr val="windowText" lastClr="000000"/>
          </a:solidFill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000"/>
            <a:t>Info 30 = Reliability .97</a:t>
          </a:r>
        </a:p>
      </cdr:txBody>
    </cdr:sp>
  </cdr:relSizeAnchor>
  <cdr:relSizeAnchor xmlns:cdr="http://schemas.openxmlformats.org/drawingml/2006/chartDrawing">
    <cdr:from>
      <cdr:x>0.70959</cdr:x>
      <cdr:y>0.54129</cdr:y>
    </cdr:from>
    <cdr:to>
      <cdr:x>0.95106</cdr:x>
      <cdr:y>0.68624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2784763" y="1463040"/>
          <a:ext cx="931026" cy="382387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>
          <a:solidFill>
            <a:sysClr val="windowText" lastClr="000000"/>
          </a:solidFill>
        </a:ln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000"/>
            <a:t>Info 4 = Reliability .80</a:t>
          </a:r>
        </a:p>
      </cdr:txBody>
    </cdr:sp>
  </cdr:relSizeAnchor>
  <cdr:relSizeAnchor xmlns:cdr="http://schemas.openxmlformats.org/drawingml/2006/chartDrawing">
    <cdr:from>
      <cdr:x>0.65966</cdr:x>
      <cdr:y>0.19046</cdr:y>
    </cdr:from>
    <cdr:to>
      <cdr:x>0.95556</cdr:x>
      <cdr:y>0.39891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2593570" y="540329"/>
          <a:ext cx="1138843" cy="548640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>
          <a:solidFill>
            <a:sysClr val="windowText" lastClr="000000"/>
          </a:solidFill>
        </a:ln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000"/>
            <a:t>The test has NO information at all past Theta</a:t>
          </a:r>
          <a:r>
            <a:rPr lang="en-US" sz="1000" baseline="0"/>
            <a:t> = 1!</a:t>
          </a:r>
          <a:endParaRPr lang="en-US" sz="1000"/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0.21193</cdr:x>
      <cdr:y>0.14394</cdr:y>
    </cdr:from>
    <cdr:to>
      <cdr:x>0.57643</cdr:x>
      <cdr:y>0.24804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723529" y="423949"/>
          <a:ext cx="1163459" cy="274319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>
          <a:solidFill>
            <a:sysClr val="windowText" lastClr="000000"/>
          </a:solidFill>
        </a:ln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000"/>
            <a:t>SE = 1 /SQRT(info)</a:t>
          </a: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0"/>
          <a:ext cx="4979323" cy="4322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1100" b="1"/>
            <a:t>Item Thresholds -- these are the logits of (y=0) for someone with Theta = 0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0"/>
          <a:ext cx="4979323" cy="4322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n-US" sz="1100" b="1"/>
            <a:t>Item Difficulty -- these are the Theta values at which prob(y=1) = .50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0"/>
          <a:ext cx="4979323" cy="4322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1100" b="1"/>
            <a:t>These are the implied probabilities of (y = 1) for someone with Theta = 0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319177</xdr:colOff>
      <xdr:row>2</xdr:row>
      <xdr:rowOff>34506</xdr:rowOff>
    </xdr:from>
    <xdr:to>
      <xdr:col>17</xdr:col>
      <xdr:colOff>379562</xdr:colOff>
      <xdr:row>19</xdr:row>
      <xdr:rowOff>77638</xdr:rowOff>
    </xdr:to>
    <xdr:graphicFrame macro="">
      <xdr:nvGraphicFramePr>
        <xdr:cNvPr id="159757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310551</xdr:colOff>
      <xdr:row>20</xdr:row>
      <xdr:rowOff>155276</xdr:rowOff>
    </xdr:from>
    <xdr:to>
      <xdr:col>17</xdr:col>
      <xdr:colOff>370936</xdr:colOff>
      <xdr:row>38</xdr:row>
      <xdr:rowOff>25880</xdr:rowOff>
    </xdr:to>
    <xdr:graphicFrame macro="">
      <xdr:nvGraphicFramePr>
        <xdr:cNvPr id="3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0.1103</cdr:x>
      <cdr:y>0.02691</cdr:y>
    </cdr:from>
    <cdr:to>
      <cdr:x>0.87473</cdr:x>
      <cdr:y>0.09827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623456" y="91441"/>
          <a:ext cx="3931920" cy="2410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n-US" sz="1100" b="1"/>
            <a:t>Item Characteristic Curves (not parallel for 2PL)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0.13149</cdr:x>
      <cdr:y>0.02691</cdr:y>
    </cdr:from>
    <cdr:to>
      <cdr:x>0.92771</cdr:x>
      <cdr:y>0.13623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86446" y="80087"/>
          <a:ext cx="3550998" cy="32535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n-US" sz="1400" b="1"/>
            <a:t>Item Characteristic Curve for Example Item 1 </a:t>
          </a: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491706</xdr:colOff>
      <xdr:row>2</xdr:row>
      <xdr:rowOff>155275</xdr:rowOff>
    </xdr:from>
    <xdr:to>
      <xdr:col>11</xdr:col>
      <xdr:colOff>129396</xdr:colOff>
      <xdr:row>19</xdr:row>
      <xdr:rowOff>69011</xdr:rowOff>
    </xdr:to>
    <xdr:graphicFrame macro="">
      <xdr:nvGraphicFramePr>
        <xdr:cNvPr id="140325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189781</xdr:colOff>
      <xdr:row>2</xdr:row>
      <xdr:rowOff>163902</xdr:rowOff>
    </xdr:from>
    <xdr:to>
      <xdr:col>17</xdr:col>
      <xdr:colOff>241540</xdr:colOff>
      <xdr:row>19</xdr:row>
      <xdr:rowOff>77638</xdr:rowOff>
    </xdr:to>
    <xdr:graphicFrame macro="">
      <xdr:nvGraphicFramePr>
        <xdr:cNvPr id="140326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23</xdr:col>
      <xdr:colOff>0</xdr:colOff>
      <xdr:row>2</xdr:row>
      <xdr:rowOff>0</xdr:rowOff>
    </xdr:from>
    <xdr:to>
      <xdr:col>30</xdr:col>
      <xdr:colOff>189781</xdr:colOff>
      <xdr:row>18</xdr:row>
      <xdr:rowOff>94891</xdr:rowOff>
    </xdr:to>
    <xdr:graphicFrame macro="">
      <xdr:nvGraphicFramePr>
        <xdr:cNvPr id="140327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30</xdr:col>
      <xdr:colOff>250166</xdr:colOff>
      <xdr:row>2</xdr:row>
      <xdr:rowOff>8626</xdr:rowOff>
    </xdr:from>
    <xdr:to>
      <xdr:col>37</xdr:col>
      <xdr:colOff>34506</xdr:colOff>
      <xdr:row>18</xdr:row>
      <xdr:rowOff>94891</xdr:rowOff>
    </xdr:to>
    <xdr:graphicFrame macro="">
      <xdr:nvGraphicFramePr>
        <xdr:cNvPr id="140328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0.17462</cdr:x>
      <cdr:y>0.71327</cdr:y>
    </cdr:from>
    <cdr:to>
      <cdr:x>0.95522</cdr:x>
      <cdr:y>0.7163</cdr:y>
    </cdr:to>
    <cdr:sp macro="" textlink="">
      <cdr:nvSpPr>
        <cdr:cNvPr id="3" name="Straight Connector 2"/>
        <cdr:cNvSpPr/>
      </cdr:nvSpPr>
      <cdr:spPr>
        <a:xfrm xmlns:a="http://schemas.openxmlformats.org/drawingml/2006/main" flipV="1">
          <a:off x="726230" y="1920241"/>
          <a:ext cx="3004823" cy="8312"/>
        </a:xfrm>
        <a:prstGeom xmlns:a="http://schemas.openxmlformats.org/drawingml/2006/main" prst="line">
          <a:avLst/>
        </a:prstGeom>
        <a:ln xmlns:a="http://schemas.openxmlformats.org/drawingml/2006/main" w="12700">
          <a:solidFill>
            <a:sysClr val="windowText" lastClr="000000"/>
          </a:solidFill>
          <a:prstDash val="sys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0.14922</cdr:x>
      <cdr:y>0.09749</cdr:y>
    </cdr:from>
    <cdr:to>
      <cdr:x>0.39928</cdr:x>
      <cdr:y>0.25349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631767" y="282634"/>
          <a:ext cx="955964" cy="423948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>
          <a:solidFill>
            <a:sysClr val="windowText" lastClr="000000"/>
          </a:solidFill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000"/>
            <a:t>Info 30 = Reliability .97</a:t>
          </a:r>
        </a:p>
      </cdr:txBody>
    </cdr:sp>
  </cdr:relSizeAnchor>
  <cdr:relSizeAnchor xmlns:cdr="http://schemas.openxmlformats.org/drawingml/2006/chartDrawing">
    <cdr:from>
      <cdr:x>0.70958</cdr:x>
      <cdr:y>0.54081</cdr:y>
    </cdr:from>
    <cdr:to>
      <cdr:x>0.95107</cdr:x>
      <cdr:y>0.68552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2784763" y="1463040"/>
          <a:ext cx="931026" cy="382387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>
          <a:solidFill>
            <a:sysClr val="windowText" lastClr="000000"/>
          </a:solidFill>
        </a:ln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000"/>
            <a:t>Info 4 = Reliability .80</a:t>
          </a:r>
        </a:p>
      </cdr:txBody>
    </cdr:sp>
  </cdr:relSizeAnchor>
  <cdr:relSizeAnchor xmlns:cdr="http://schemas.openxmlformats.org/drawingml/2006/chartDrawing">
    <cdr:from>
      <cdr:x>0.65991</cdr:x>
      <cdr:y>0.19071</cdr:y>
    </cdr:from>
    <cdr:to>
      <cdr:x>0.95533</cdr:x>
      <cdr:y>0.39891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2593570" y="540329"/>
          <a:ext cx="1138843" cy="548640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>
          <a:solidFill>
            <a:sysClr val="windowText" lastClr="000000"/>
          </a:solidFill>
        </a:ln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000"/>
            <a:t>The test has NO information at all past Theta</a:t>
          </a:r>
          <a:r>
            <a:rPr lang="en-US" sz="1000" baseline="0"/>
            <a:t> = 1!</a:t>
          </a:r>
          <a:endParaRPr lang="en-US" sz="1000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0"/>
  <sheetViews>
    <sheetView workbookViewId="0">
      <selection activeCell="D56" sqref="D56"/>
    </sheetView>
  </sheetViews>
  <sheetFormatPr defaultRowHeight="13.6"/>
  <cols>
    <col min="2" max="2" width="14.140625" bestFit="1" customWidth="1"/>
    <col min="3" max="3" width="17.28515625" bestFit="1" customWidth="1"/>
    <col min="4" max="4" width="19.5703125" bestFit="1" customWidth="1"/>
    <col min="5" max="5" width="12.7109375" bestFit="1" customWidth="1"/>
  </cols>
  <sheetData>
    <row r="1" spans="1:7" ht="16.3">
      <c r="B1" s="57" t="s">
        <v>40</v>
      </c>
      <c r="C1" s="57"/>
      <c r="D1" s="57"/>
      <c r="E1" s="57"/>
    </row>
    <row r="2" spans="1:7">
      <c r="A2" s="1" t="s">
        <v>8</v>
      </c>
      <c r="B2" s="58" t="s">
        <v>42</v>
      </c>
      <c r="C2" s="58"/>
      <c r="D2" s="58"/>
      <c r="E2" s="1" t="s">
        <v>43</v>
      </c>
    </row>
    <row r="3" spans="1:7">
      <c r="A3">
        <v>1</v>
      </c>
      <c r="B3" s="3"/>
      <c r="C3" s="3"/>
      <c r="D3" s="3">
        <v>0.36299999999999999</v>
      </c>
      <c r="E3" s="3">
        <v>0.64</v>
      </c>
    </row>
    <row r="4" spans="1:7">
      <c r="A4">
        <v>2</v>
      </c>
      <c r="B4" s="3"/>
      <c r="C4" s="3"/>
      <c r="D4" s="3">
        <v>0.159</v>
      </c>
      <c r="E4" s="3">
        <v>0.84</v>
      </c>
    </row>
    <row r="5" spans="1:7">
      <c r="A5">
        <v>3</v>
      </c>
      <c r="B5" s="3"/>
      <c r="C5" s="3"/>
      <c r="D5" s="3">
        <v>0.22800000000000001</v>
      </c>
      <c r="E5" s="3">
        <v>0.77200000000000002</v>
      </c>
    </row>
    <row r="6" spans="1:7">
      <c r="A6">
        <v>4</v>
      </c>
      <c r="B6" s="3"/>
      <c r="C6" s="3"/>
      <c r="D6" s="3">
        <v>0.33800000000000002</v>
      </c>
      <c r="E6" s="3">
        <v>0.66200000000000003</v>
      </c>
    </row>
    <row r="7" spans="1:7">
      <c r="A7">
        <v>5</v>
      </c>
      <c r="B7" s="3"/>
      <c r="C7" s="3"/>
      <c r="D7" s="3">
        <v>0.34699999999999998</v>
      </c>
      <c r="E7" s="3">
        <v>0.65300000000000002</v>
      </c>
    </row>
    <row r="8" spans="1:7">
      <c r="A8">
        <v>6</v>
      </c>
      <c r="B8" s="3"/>
      <c r="C8" s="3"/>
      <c r="D8" s="3">
        <v>0.26600000000000001</v>
      </c>
      <c r="E8" s="3">
        <v>0.73399999999999999</v>
      </c>
    </row>
    <row r="9" spans="1:7">
      <c r="A9">
        <v>7</v>
      </c>
      <c r="B9" s="3"/>
      <c r="C9" s="3"/>
      <c r="D9" s="3">
        <v>5.7000000000000002E-2</v>
      </c>
      <c r="E9" s="3">
        <v>0.94299999999999995</v>
      </c>
    </row>
    <row r="12" spans="1:7" ht="16.3">
      <c r="B12" s="57" t="s">
        <v>41</v>
      </c>
      <c r="C12" s="57"/>
      <c r="D12" s="57"/>
      <c r="E12" s="57"/>
    </row>
    <row r="13" spans="1:7">
      <c r="A13" s="1" t="s">
        <v>8</v>
      </c>
      <c r="B13" s="1" t="s">
        <v>28</v>
      </c>
      <c r="C13" s="1" t="s">
        <v>25</v>
      </c>
      <c r="D13" s="1" t="s">
        <v>26</v>
      </c>
      <c r="E13" s="1" t="s">
        <v>27</v>
      </c>
      <c r="G13" s="1"/>
    </row>
    <row r="14" spans="1:7">
      <c r="A14">
        <v>1</v>
      </c>
      <c r="B14" s="3">
        <v>8.6999999999999994E-2</v>
      </c>
      <c r="C14" s="3">
        <v>0.08</v>
      </c>
      <c r="D14" s="3">
        <v>0.25600000000000001</v>
      </c>
      <c r="E14" s="3">
        <v>0.57699999999999996</v>
      </c>
      <c r="G14" s="3"/>
    </row>
    <row r="15" spans="1:7">
      <c r="A15">
        <v>2</v>
      </c>
      <c r="B15" s="3">
        <v>7.1999999999999995E-2</v>
      </c>
      <c r="C15" s="3">
        <v>3.9E-2</v>
      </c>
      <c r="D15" s="3">
        <v>0.115</v>
      </c>
      <c r="E15" s="3">
        <v>0.77300000000000002</v>
      </c>
      <c r="G15" s="3"/>
    </row>
    <row r="16" spans="1:7">
      <c r="A16">
        <v>3</v>
      </c>
      <c r="B16" s="3">
        <v>8.6999999999999994E-2</v>
      </c>
      <c r="C16" s="3">
        <v>4.8000000000000001E-2</v>
      </c>
      <c r="D16" s="3">
        <v>0.14899999999999999</v>
      </c>
      <c r="E16" s="3">
        <v>0.71599999999999997</v>
      </c>
      <c r="G16" s="3"/>
    </row>
    <row r="17" spans="1:7">
      <c r="A17">
        <v>4</v>
      </c>
      <c r="B17" s="3">
        <v>0.10100000000000001</v>
      </c>
      <c r="C17" s="3">
        <v>9.0999999999999998E-2</v>
      </c>
      <c r="D17" s="3">
        <v>0.191</v>
      </c>
      <c r="E17" s="3">
        <v>0.61699999999999999</v>
      </c>
      <c r="G17" s="3"/>
    </row>
    <row r="18" spans="1:7">
      <c r="A18">
        <v>5</v>
      </c>
      <c r="B18" s="3">
        <v>5.6000000000000001E-2</v>
      </c>
      <c r="C18" s="3">
        <v>0.16200000000000001</v>
      </c>
      <c r="D18" s="3">
        <v>0.21199999999999999</v>
      </c>
      <c r="E18" s="3">
        <v>0.56899999999999995</v>
      </c>
      <c r="G18" s="3"/>
    </row>
    <row r="19" spans="1:7">
      <c r="A19">
        <v>6</v>
      </c>
      <c r="B19" s="3">
        <v>5.5E-2</v>
      </c>
      <c r="C19" s="3">
        <v>8.3000000000000004E-2</v>
      </c>
      <c r="D19" s="3">
        <v>0.121</v>
      </c>
      <c r="E19" s="3">
        <v>0.74199999999999999</v>
      </c>
      <c r="G19" s="3"/>
    </row>
    <row r="20" spans="1:7">
      <c r="A20">
        <v>7</v>
      </c>
      <c r="B20" s="3">
        <v>1.2999999999999999E-2</v>
      </c>
      <c r="C20" s="3">
        <v>2.7E-2</v>
      </c>
      <c r="D20" s="3">
        <v>7.5999999999999998E-2</v>
      </c>
      <c r="E20" s="3">
        <v>0.88400000000000001</v>
      </c>
      <c r="G20" s="3"/>
    </row>
  </sheetData>
  <mergeCells count="3">
    <mergeCell ref="B1:E1"/>
    <mergeCell ref="B2:D2"/>
    <mergeCell ref="B12:E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G20"/>
  <sheetViews>
    <sheetView zoomScaleNormal="100" workbookViewId="0">
      <selection activeCell="G5" sqref="G5"/>
    </sheetView>
  </sheetViews>
  <sheetFormatPr defaultRowHeight="13.6"/>
  <cols>
    <col min="2" max="2" width="11.7109375" customWidth="1"/>
    <col min="3" max="3" width="9.7109375" bestFit="1" customWidth="1"/>
    <col min="4" max="4" width="6.85546875" bestFit="1" customWidth="1"/>
    <col min="5" max="5" width="11.5703125" bestFit="1" customWidth="1"/>
    <col min="6" max="6" width="11.42578125" customWidth="1"/>
    <col min="9" max="9" width="11.28515625" customWidth="1"/>
  </cols>
  <sheetData>
    <row r="1" spans="1:7" ht="16.3">
      <c r="A1" s="59" t="s">
        <v>40</v>
      </c>
      <c r="B1" s="59"/>
      <c r="C1" s="59"/>
      <c r="D1" s="59"/>
      <c r="E1" s="59"/>
      <c r="F1" s="59"/>
    </row>
    <row r="2" spans="1:7" ht="16.3">
      <c r="A2" s="15"/>
      <c r="B2" s="15"/>
      <c r="C2" s="15"/>
      <c r="D2" s="15"/>
      <c r="E2" s="15"/>
      <c r="F2" s="15"/>
    </row>
    <row r="3" spans="1:7" ht="27.2">
      <c r="A3" s="39" t="s">
        <v>8</v>
      </c>
      <c r="B3" s="39" t="s">
        <v>107</v>
      </c>
      <c r="C3" s="39" t="s">
        <v>79</v>
      </c>
      <c r="D3" s="39" t="s">
        <v>7</v>
      </c>
      <c r="E3" s="39" t="s">
        <v>76</v>
      </c>
      <c r="F3" s="39" t="s">
        <v>77</v>
      </c>
    </row>
    <row r="4" spans="1:7">
      <c r="A4">
        <v>1</v>
      </c>
      <c r="B4" s="2">
        <v>1.629</v>
      </c>
      <c r="C4" s="2">
        <v>4.3280000000000003</v>
      </c>
      <c r="D4">
        <v>0</v>
      </c>
      <c r="E4" s="2">
        <f xml:space="preserve"> B4 + (C4*D4)</f>
        <v>1.629</v>
      </c>
      <c r="F4" s="2">
        <f>EXP(E4) / (1+EXP(E4))</f>
        <v>0.83603260274674329</v>
      </c>
      <c r="G4" s="2">
        <f>1-F4</f>
        <v>0.16396739725325671</v>
      </c>
    </row>
    <row r="5" spans="1:7">
      <c r="A5">
        <v>7</v>
      </c>
      <c r="B5" s="2">
        <v>5.9619999999999997</v>
      </c>
      <c r="C5" s="2">
        <v>3.2829999999999999</v>
      </c>
      <c r="D5">
        <v>0</v>
      </c>
      <c r="E5" s="2">
        <f xml:space="preserve"> B5 + (C5*D5)</f>
        <v>5.9619999999999997</v>
      </c>
      <c r="F5" s="2">
        <f>EXP(E5) / (1+EXP(E5))</f>
        <v>0.99743185504551157</v>
      </c>
    </row>
    <row r="6" spans="1:7">
      <c r="B6" s="3"/>
      <c r="C6" s="3"/>
      <c r="D6" s="3"/>
    </row>
    <row r="7" spans="1:7" ht="27.2">
      <c r="A7" s="40" t="s">
        <v>8</v>
      </c>
      <c r="B7" s="40" t="s">
        <v>80</v>
      </c>
      <c r="C7" s="40" t="s">
        <v>81</v>
      </c>
      <c r="D7" s="39" t="s">
        <v>7</v>
      </c>
      <c r="E7" s="39" t="s">
        <v>76</v>
      </c>
      <c r="F7" s="39" t="s">
        <v>77</v>
      </c>
    </row>
    <row r="8" spans="1:7">
      <c r="A8">
        <v>1</v>
      </c>
      <c r="B8" s="2">
        <v>-0.376</v>
      </c>
      <c r="C8" s="2">
        <v>4.3280000000000003</v>
      </c>
      <c r="D8">
        <v>0</v>
      </c>
      <c r="E8" s="2">
        <f>C8*(D8-B8)</f>
        <v>1.6273280000000001</v>
      </c>
      <c r="F8" s="2">
        <f>EXP(E8) / (1+EXP(E8))</f>
        <v>0.83580327269758292</v>
      </c>
    </row>
    <row r="9" spans="1:7">
      <c r="A9">
        <v>7</v>
      </c>
      <c r="B9" s="2">
        <v>-1.8160000000000001</v>
      </c>
      <c r="C9" s="2">
        <v>3.2829999999999999</v>
      </c>
      <c r="D9">
        <v>0</v>
      </c>
      <c r="E9" s="2">
        <f>C9*(D9-B9)</f>
        <v>5.9619280000000003</v>
      </c>
      <c r="F9" s="2">
        <f>EXP(E9) / (1+EXP(E9))</f>
        <v>0.99743167060733584</v>
      </c>
    </row>
    <row r="12" spans="1:7" ht="16.3">
      <c r="A12" s="60" t="s">
        <v>55</v>
      </c>
      <c r="B12" s="60"/>
      <c r="C12" s="60"/>
      <c r="D12" s="60"/>
      <c r="E12" s="60"/>
      <c r="F12" s="60"/>
    </row>
    <row r="13" spans="1:7" ht="16.3">
      <c r="A13" s="41"/>
      <c r="B13" s="41"/>
      <c r="C13" s="41"/>
      <c r="D13" s="41"/>
      <c r="E13" s="41"/>
      <c r="F13" s="41"/>
    </row>
    <row r="14" spans="1:7" ht="27.2">
      <c r="A14" s="39" t="s">
        <v>32</v>
      </c>
      <c r="B14" s="39" t="s">
        <v>107</v>
      </c>
      <c r="C14" s="39" t="s">
        <v>79</v>
      </c>
      <c r="D14" s="39" t="s">
        <v>7</v>
      </c>
      <c r="E14" s="39" t="s">
        <v>76</v>
      </c>
      <c r="F14" s="39" t="s">
        <v>77</v>
      </c>
    </row>
    <row r="15" spans="1:7">
      <c r="A15" t="s">
        <v>29</v>
      </c>
      <c r="B15" s="2">
        <v>9.8079999999999998</v>
      </c>
      <c r="C15" s="2">
        <v>6.8460000000000001</v>
      </c>
      <c r="D15">
        <v>0</v>
      </c>
      <c r="E15" s="2">
        <f t="shared" ref="E15:E20" si="0" xml:space="preserve"> B15 + (C15*D15)</f>
        <v>9.8079999999999998</v>
      </c>
      <c r="F15" s="9">
        <f t="shared" ref="F15:F20" si="1">EXP(E15) / (1+EXP(E15))</f>
        <v>0.99994499326954134</v>
      </c>
    </row>
    <row r="16" spans="1:7">
      <c r="A16" t="s">
        <v>30</v>
      </c>
      <c r="B16" s="2">
        <v>6.46</v>
      </c>
      <c r="C16" s="2">
        <v>6.8460000000000001</v>
      </c>
      <c r="D16">
        <v>0</v>
      </c>
      <c r="E16" s="2">
        <f t="shared" si="0"/>
        <v>6.46</v>
      </c>
      <c r="F16" s="9">
        <f t="shared" si="1"/>
        <v>0.99843764904967103</v>
      </c>
    </row>
    <row r="17" spans="1:6">
      <c r="A17" t="s">
        <v>31</v>
      </c>
      <c r="B17" s="2">
        <v>1.238</v>
      </c>
      <c r="C17" s="2">
        <v>6.8460000000000001</v>
      </c>
      <c r="D17" s="14">
        <v>0</v>
      </c>
      <c r="E17" s="2">
        <f t="shared" si="0"/>
        <v>1.238</v>
      </c>
      <c r="F17" s="9">
        <f t="shared" si="1"/>
        <v>0.77521569346774399</v>
      </c>
    </row>
    <row r="18" spans="1:6">
      <c r="A18" t="s">
        <v>29</v>
      </c>
      <c r="B18" s="2">
        <v>9.8079999999999998</v>
      </c>
      <c r="C18" s="2">
        <v>6.8460000000000001</v>
      </c>
      <c r="D18">
        <v>-1</v>
      </c>
      <c r="E18" s="2">
        <f t="shared" si="0"/>
        <v>2.9619999999999997</v>
      </c>
      <c r="F18" s="9">
        <f t="shared" si="1"/>
        <v>0.95082758724684102</v>
      </c>
    </row>
    <row r="19" spans="1:6">
      <c r="A19" t="s">
        <v>30</v>
      </c>
      <c r="B19" s="2">
        <v>6.46</v>
      </c>
      <c r="C19" s="2">
        <v>6.8460000000000001</v>
      </c>
      <c r="D19">
        <v>-1</v>
      </c>
      <c r="E19" s="2">
        <f t="shared" si="0"/>
        <v>-0.38600000000000012</v>
      </c>
      <c r="F19" s="9">
        <f t="shared" si="1"/>
        <v>0.4046805889780738</v>
      </c>
    </row>
    <row r="20" spans="1:6">
      <c r="A20" t="s">
        <v>31</v>
      </c>
      <c r="B20" s="2">
        <v>1.238</v>
      </c>
      <c r="C20" s="2">
        <v>6.8460000000000001</v>
      </c>
      <c r="D20" s="14">
        <v>-1</v>
      </c>
      <c r="E20" s="2">
        <f t="shared" si="0"/>
        <v>-5.6080000000000005</v>
      </c>
      <c r="F20" s="9">
        <f t="shared" si="1"/>
        <v>3.6549908593009992E-3</v>
      </c>
    </row>
  </sheetData>
  <mergeCells count="2">
    <mergeCell ref="A1:F1"/>
    <mergeCell ref="A12:F1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K53"/>
  <sheetViews>
    <sheetView zoomScale="115" zoomScaleNormal="115" workbookViewId="0">
      <selection activeCell="N15" sqref="N15"/>
    </sheetView>
  </sheetViews>
  <sheetFormatPr defaultRowHeight="12.9"/>
  <cols>
    <col min="1" max="1" width="23.140625" style="4" bestFit="1" customWidth="1"/>
    <col min="2" max="2" width="10.140625" style="4" customWidth="1"/>
    <col min="3" max="3" width="10" style="4" customWidth="1"/>
    <col min="4" max="4" width="4.28515625" style="4" customWidth="1"/>
    <col min="5" max="6" width="9.140625" style="4"/>
    <col min="7" max="7" width="4.7109375" style="4" customWidth="1"/>
    <col min="8" max="8" width="8.7109375" style="4" bestFit="1" customWidth="1"/>
    <col min="9" max="9" width="8.28515625" style="4" bestFit="1" customWidth="1"/>
    <col min="10" max="10" width="8.28515625" style="4" customWidth="1"/>
    <col min="11" max="11" width="4.28515625" style="4" customWidth="1"/>
    <col min="12" max="12" width="12.28515625" style="4" customWidth="1"/>
    <col min="13" max="13" width="11.5703125" style="4" bestFit="1" customWidth="1"/>
    <col min="14" max="16384" width="9.140625" style="4"/>
  </cols>
  <sheetData>
    <row r="1" spans="1:11" customFormat="1" ht="26.35" customHeight="1">
      <c r="A1" s="61" t="s">
        <v>72</v>
      </c>
      <c r="B1" s="61"/>
      <c r="C1" s="61"/>
      <c r="D1" s="4"/>
      <c r="E1" s="62" t="s">
        <v>73</v>
      </c>
      <c r="F1" s="62"/>
      <c r="G1" s="62"/>
      <c r="H1" s="62"/>
      <c r="I1" s="62"/>
      <c r="J1" s="62"/>
    </row>
    <row r="2" spans="1:11" ht="13.6">
      <c r="A2" s="28" t="s">
        <v>70</v>
      </c>
      <c r="B2" s="29">
        <v>0</v>
      </c>
      <c r="C2" s="8"/>
      <c r="D2" s="8"/>
      <c r="E2" s="30"/>
      <c r="F2" s="30"/>
      <c r="G2" s="30"/>
      <c r="H2" s="8"/>
      <c r="I2" s="8"/>
      <c r="J2" s="8"/>
      <c r="K2" s="8"/>
    </row>
    <row r="3" spans="1:11" ht="13.6">
      <c r="A3" s="28" t="s">
        <v>71</v>
      </c>
      <c r="B3" s="30">
        <v>1</v>
      </c>
      <c r="C3" s="30"/>
      <c r="D3" s="30"/>
      <c r="E3" s="30"/>
      <c r="F3" s="30"/>
      <c r="G3" s="30"/>
      <c r="H3" s="30"/>
      <c r="I3" s="30"/>
      <c r="J3" s="30"/>
    </row>
    <row r="4" spans="1:11" ht="13.6">
      <c r="A4" s="28" t="s">
        <v>82</v>
      </c>
      <c r="B4" s="30">
        <v>3.29</v>
      </c>
      <c r="C4" s="30"/>
      <c r="D4" s="30"/>
      <c r="E4" s="30"/>
      <c r="F4" s="30"/>
      <c r="G4" s="30"/>
      <c r="H4" s="30"/>
      <c r="I4" s="30"/>
      <c r="J4" s="30"/>
    </row>
    <row r="5" spans="1:11" ht="28.2" customHeight="1">
      <c r="A5" s="63" t="s">
        <v>95</v>
      </c>
      <c r="B5" s="64"/>
      <c r="C5" s="64"/>
      <c r="D5" s="64"/>
      <c r="E5" s="64"/>
      <c r="F5" s="64"/>
      <c r="G5" s="64"/>
      <c r="H5" s="64"/>
      <c r="I5" s="64"/>
      <c r="J5" s="64"/>
    </row>
    <row r="6" spans="1:11" s="5" customFormat="1" ht="13.6">
      <c r="A6" s="28"/>
      <c r="B6" s="65" t="s">
        <v>9</v>
      </c>
      <c r="C6" s="65"/>
      <c r="D6" s="8"/>
      <c r="E6" s="65" t="s">
        <v>56</v>
      </c>
      <c r="F6" s="65"/>
      <c r="G6" s="28"/>
      <c r="H6" s="65" t="s">
        <v>57</v>
      </c>
      <c r="I6" s="65"/>
      <c r="J6" s="65"/>
      <c r="K6" s="6"/>
    </row>
    <row r="7" spans="1:11" s="5" customFormat="1" ht="14.3">
      <c r="A7" s="31" t="s">
        <v>8</v>
      </c>
      <c r="B7" s="27" t="s">
        <v>10</v>
      </c>
      <c r="C7" s="27" t="s">
        <v>11</v>
      </c>
      <c r="D7" s="27"/>
      <c r="E7" s="27" t="s">
        <v>12</v>
      </c>
      <c r="F7" s="27" t="s">
        <v>13</v>
      </c>
      <c r="G7" s="31"/>
      <c r="H7" s="32" t="s">
        <v>10</v>
      </c>
      <c r="I7" s="27" t="s">
        <v>11</v>
      </c>
      <c r="J7" s="27" t="s">
        <v>14</v>
      </c>
      <c r="K7" s="6"/>
    </row>
    <row r="8" spans="1:11">
      <c r="A8" s="30" t="s">
        <v>0</v>
      </c>
      <c r="B8" s="33">
        <v>4.3280000000000003</v>
      </c>
      <c r="C8" s="33">
        <v>-1.629</v>
      </c>
      <c r="D8" s="34"/>
      <c r="E8" s="33">
        <f>B8*SQRT($B$3)</f>
        <v>4.3280000000000003</v>
      </c>
      <c r="F8" s="34">
        <f>((C8-(B8*$B$2))/(B8*SQRT($B$3)))</f>
        <v>-0.37638632162661734</v>
      </c>
      <c r="G8" s="30"/>
      <c r="H8" s="33">
        <f t="shared" ref="H8:H14" si="0">(B8*SQRT($B$3))/SQRT((B8*B8*$B$3)+$B$4)</f>
        <v>0.92228039084553404</v>
      </c>
      <c r="I8" s="33">
        <f t="shared" ref="I8:I14" si="1">C8/SQRT((B8*B8*$B$3)+$B$4)</f>
        <v>-0.34713372381870955</v>
      </c>
      <c r="J8" s="33">
        <f>H8*H8</f>
        <v>0.85060111933819105</v>
      </c>
      <c r="K8" s="7"/>
    </row>
    <row r="9" spans="1:11">
      <c r="A9" s="30" t="s">
        <v>1</v>
      </c>
      <c r="B9" s="33">
        <v>4.9779999999999998</v>
      </c>
      <c r="C9" s="33">
        <v>-5.202</v>
      </c>
      <c r="D9" s="34"/>
      <c r="E9" s="33">
        <f t="shared" ref="E9:E14" si="2">B9*SQRT($B$3)</f>
        <v>4.9779999999999998</v>
      </c>
      <c r="F9" s="34">
        <f t="shared" ref="F9:F14" si="3">((C9-(B9*$B$2))/(B9*SQRT($B$3)))</f>
        <v>-1.0449979911611089</v>
      </c>
      <c r="G9" s="30"/>
      <c r="H9" s="33">
        <f t="shared" si="0"/>
        <v>0.93957173136250782</v>
      </c>
      <c r="I9" s="33">
        <f t="shared" si="1"/>
        <v>-0.98185057182558577</v>
      </c>
      <c r="J9" s="33">
        <f t="shared" ref="J9:J14" si="4">H9*H9</f>
        <v>0.88279503837554052</v>
      </c>
      <c r="K9" s="7"/>
    </row>
    <row r="10" spans="1:11">
      <c r="A10" s="30" t="s">
        <v>2</v>
      </c>
      <c r="B10" s="33">
        <v>4.3230000000000004</v>
      </c>
      <c r="C10" s="33">
        <v>-3.4620000000000002</v>
      </c>
      <c r="D10" s="34"/>
      <c r="E10" s="33">
        <f t="shared" si="2"/>
        <v>4.3230000000000004</v>
      </c>
      <c r="F10" s="34">
        <f t="shared" si="3"/>
        <v>-0.8008327550312283</v>
      </c>
      <c r="G10" s="30"/>
      <c r="H10" s="33">
        <f t="shared" si="0"/>
        <v>0.92212097424095629</v>
      </c>
      <c r="I10" s="33">
        <f t="shared" si="1"/>
        <v>-0.73846468027346535</v>
      </c>
      <c r="J10" s="33">
        <f t="shared" si="4"/>
        <v>0.8503070911350904</v>
      </c>
      <c r="K10" s="7"/>
    </row>
    <row r="11" spans="1:11">
      <c r="A11" s="30" t="s">
        <v>3</v>
      </c>
      <c r="B11" s="33">
        <v>7.5110000000000001</v>
      </c>
      <c r="C11" s="33">
        <v>-3.12</v>
      </c>
      <c r="D11" s="34"/>
      <c r="E11" s="33">
        <f t="shared" si="2"/>
        <v>7.5110000000000001</v>
      </c>
      <c r="F11" s="34">
        <f t="shared" si="3"/>
        <v>-0.41539076021834642</v>
      </c>
      <c r="G11" s="30"/>
      <c r="H11" s="33">
        <f t="shared" si="0"/>
        <v>0.97205753381742088</v>
      </c>
      <c r="I11" s="33">
        <f t="shared" si="1"/>
        <v>-0.40378371794838946</v>
      </c>
      <c r="J11" s="33">
        <f t="shared" si="4"/>
        <v>0.94489584905120638</v>
      </c>
      <c r="K11" s="7"/>
    </row>
    <row r="12" spans="1:11">
      <c r="A12" s="30" t="s">
        <v>4</v>
      </c>
      <c r="B12" s="33">
        <v>4.2480000000000002</v>
      </c>
      <c r="C12" s="33">
        <v>-1.833</v>
      </c>
      <c r="D12" s="34"/>
      <c r="E12" s="33">
        <f t="shared" si="2"/>
        <v>4.2480000000000002</v>
      </c>
      <c r="F12" s="34">
        <f t="shared" si="3"/>
        <v>-0.43149717514124292</v>
      </c>
      <c r="G12" s="30"/>
      <c r="H12" s="33">
        <f t="shared" si="0"/>
        <v>0.91967219168643921</v>
      </c>
      <c r="I12" s="33">
        <f t="shared" si="1"/>
        <v>-0.39683595276865419</v>
      </c>
      <c r="J12" s="33">
        <f t="shared" si="4"/>
        <v>0.84579694016133855</v>
      </c>
      <c r="K12" s="7"/>
    </row>
    <row r="13" spans="1:11">
      <c r="A13" s="30" t="s">
        <v>5</v>
      </c>
      <c r="B13" s="33">
        <v>3.4510000000000001</v>
      </c>
      <c r="C13" s="33">
        <v>-2.4420000000000002</v>
      </c>
      <c r="D13" s="34"/>
      <c r="E13" s="33">
        <f t="shared" si="2"/>
        <v>3.4510000000000001</v>
      </c>
      <c r="F13" s="34">
        <f t="shared" si="3"/>
        <v>-0.70762097942625335</v>
      </c>
      <c r="G13" s="30"/>
      <c r="H13" s="33">
        <f t="shared" si="0"/>
        <v>0.88518026497865643</v>
      </c>
      <c r="I13" s="33">
        <f t="shared" si="1"/>
        <v>-0.62637212607298731</v>
      </c>
      <c r="J13" s="33">
        <f t="shared" si="4"/>
        <v>0.78354410150768439</v>
      </c>
      <c r="K13" s="7"/>
    </row>
    <row r="14" spans="1:11">
      <c r="A14" s="30" t="s">
        <v>6</v>
      </c>
      <c r="B14" s="33">
        <v>3.2829999999999999</v>
      </c>
      <c r="C14" s="33">
        <v>-5.9619999999999997</v>
      </c>
      <c r="D14" s="34"/>
      <c r="E14" s="33">
        <f t="shared" si="2"/>
        <v>3.2829999999999999</v>
      </c>
      <c r="F14" s="34">
        <f t="shared" si="3"/>
        <v>-1.8160219311605239</v>
      </c>
      <c r="G14" s="30"/>
      <c r="H14" s="33">
        <f t="shared" si="0"/>
        <v>0.87529274577129046</v>
      </c>
      <c r="I14" s="33">
        <f t="shared" si="1"/>
        <v>-1.5895508225063764</v>
      </c>
      <c r="J14" s="33">
        <f t="shared" si="4"/>
        <v>0.76613739079984489</v>
      </c>
      <c r="K14" s="7"/>
    </row>
    <row r="15" spans="1:11">
      <c r="A15" s="35"/>
      <c r="B15" s="35"/>
      <c r="C15" s="35"/>
      <c r="D15" s="35"/>
      <c r="E15" s="35"/>
      <c r="F15" s="35"/>
      <c r="G15" s="35"/>
      <c r="H15" s="35"/>
      <c r="I15" s="35"/>
      <c r="J15" s="35"/>
    </row>
    <row r="16" spans="1:11">
      <c r="A16" s="30"/>
      <c r="B16" s="30"/>
      <c r="C16" s="30"/>
      <c r="D16" s="30"/>
      <c r="E16" s="30"/>
      <c r="F16" s="30"/>
      <c r="G16" s="30"/>
      <c r="H16" s="30"/>
      <c r="I16" s="30"/>
      <c r="J16" s="30"/>
    </row>
    <row r="17" spans="1:11" customFormat="1" ht="26.35" customHeight="1">
      <c r="A17" s="61" t="s">
        <v>72</v>
      </c>
      <c r="B17" s="61"/>
      <c r="C17" s="61"/>
      <c r="D17" s="4"/>
      <c r="E17" s="62" t="s">
        <v>73</v>
      </c>
      <c r="F17" s="62"/>
      <c r="G17" s="62"/>
      <c r="H17" s="62"/>
      <c r="I17" s="62"/>
      <c r="J17" s="62"/>
    </row>
    <row r="18" spans="1:11" ht="13.6">
      <c r="A18" s="28" t="s">
        <v>70</v>
      </c>
      <c r="B18" s="29">
        <v>0</v>
      </c>
      <c r="C18" s="8"/>
      <c r="D18" s="8"/>
      <c r="E18" s="30"/>
      <c r="F18" s="30"/>
      <c r="G18" s="30"/>
      <c r="H18" s="8"/>
      <c r="I18" s="8"/>
      <c r="J18" s="8"/>
      <c r="K18" s="8"/>
    </row>
    <row r="19" spans="1:11" ht="13.6">
      <c r="A19" s="28" t="s">
        <v>71</v>
      </c>
      <c r="B19" s="30">
        <v>1</v>
      </c>
      <c r="C19" s="30"/>
      <c r="D19" s="30"/>
      <c r="E19" s="30"/>
      <c r="F19" s="30"/>
      <c r="G19" s="30"/>
      <c r="H19" s="30"/>
      <c r="I19" s="30"/>
      <c r="J19" s="30"/>
    </row>
    <row r="20" spans="1:11" ht="13.6">
      <c r="A20" s="28" t="s">
        <v>82</v>
      </c>
      <c r="B20" s="30">
        <v>3.29</v>
      </c>
      <c r="C20" s="30"/>
      <c r="D20" s="30"/>
      <c r="E20" s="30"/>
      <c r="F20" s="30"/>
      <c r="G20" s="30"/>
      <c r="H20" s="30"/>
      <c r="I20" s="30"/>
      <c r="J20" s="30"/>
    </row>
    <row r="21" spans="1:11" ht="25" customHeight="1">
      <c r="A21" s="63" t="s">
        <v>94</v>
      </c>
      <c r="B21" s="63"/>
      <c r="C21" s="63"/>
      <c r="D21" s="63"/>
      <c r="E21" s="63"/>
      <c r="F21" s="63"/>
      <c r="G21" s="63"/>
      <c r="H21" s="63"/>
      <c r="I21" s="63"/>
      <c r="J21" s="63"/>
    </row>
    <row r="22" spans="1:11" ht="13.6">
      <c r="A22" s="28"/>
      <c r="B22" s="65" t="s">
        <v>9</v>
      </c>
      <c r="C22" s="65"/>
      <c r="D22" s="8"/>
      <c r="E22" s="65" t="s">
        <v>56</v>
      </c>
      <c r="F22" s="65"/>
      <c r="G22" s="30"/>
      <c r="H22" s="65" t="s">
        <v>57</v>
      </c>
      <c r="I22" s="65"/>
      <c r="J22" s="65"/>
    </row>
    <row r="23" spans="1:11" ht="14.3">
      <c r="A23" s="31" t="s">
        <v>8</v>
      </c>
      <c r="B23" s="27" t="s">
        <v>10</v>
      </c>
      <c r="C23" s="27" t="s">
        <v>11</v>
      </c>
      <c r="D23" s="27"/>
      <c r="E23" s="27" t="s">
        <v>12</v>
      </c>
      <c r="F23" s="27" t="s">
        <v>13</v>
      </c>
      <c r="G23" s="31"/>
      <c r="H23" s="32" t="s">
        <v>10</v>
      </c>
      <c r="I23" s="27" t="s">
        <v>11</v>
      </c>
      <c r="J23" s="27" t="s">
        <v>14</v>
      </c>
      <c r="K23" s="6"/>
    </row>
    <row r="24" spans="1:11">
      <c r="A24" s="36" t="s">
        <v>33</v>
      </c>
      <c r="B24" s="33">
        <v>6.8460000000000001</v>
      </c>
      <c r="C24" s="33"/>
      <c r="D24" s="34"/>
      <c r="E24" s="33">
        <f>B24*SQRT($B$19)</f>
        <v>6.8460000000000001</v>
      </c>
      <c r="F24" s="34"/>
      <c r="G24" s="30"/>
      <c r="H24" s="33">
        <f>(B24*SQRT($B$19))/SQRT((B24*B24*$B$19)+$B$20)</f>
        <v>0.96664724777039301</v>
      </c>
      <c r="I24" s="33"/>
      <c r="J24" s="33">
        <f>H24*H24</f>
        <v>0.93440690162207563</v>
      </c>
      <c r="K24" s="7"/>
    </row>
    <row r="25" spans="1:11">
      <c r="A25" s="37">
        <v>1</v>
      </c>
      <c r="B25" s="33"/>
      <c r="C25" s="38">
        <v>-9.8079999999999998</v>
      </c>
      <c r="D25" s="34"/>
      <c r="E25" s="33"/>
      <c r="F25" s="34">
        <f>((C25-(B24*$B$18))/(B24*SQRT($B$19)))</f>
        <v>-1.4326614081215308</v>
      </c>
      <c r="G25" s="30"/>
      <c r="H25" s="33"/>
      <c r="I25" s="33">
        <f>C25/SQRT((B24*B24*$B$19)+$B$20)</f>
        <v>-1.3848782071475334</v>
      </c>
      <c r="J25" s="33"/>
      <c r="K25" s="7"/>
    </row>
    <row r="26" spans="1:11">
      <c r="A26" s="37">
        <v>2</v>
      </c>
      <c r="B26" s="33"/>
      <c r="C26" s="38">
        <v>-6.46</v>
      </c>
      <c r="D26" s="34"/>
      <c r="E26" s="33"/>
      <c r="F26" s="34">
        <f>((C26-(B24*$B$18))/(B24*SQRT($B$19)))</f>
        <v>-0.9436167104878761</v>
      </c>
      <c r="G26" s="30"/>
      <c r="H26" s="33"/>
      <c r="I26" s="33">
        <f>C26/SQRT((B24*B24*$B$19)+$B$20)</f>
        <v>-0.91214449614325721</v>
      </c>
      <c r="J26" s="33"/>
      <c r="K26" s="7"/>
    </row>
    <row r="27" spans="1:11">
      <c r="A27" s="37">
        <v>3</v>
      </c>
      <c r="B27" s="33"/>
      <c r="C27" s="33">
        <v>-1.238</v>
      </c>
      <c r="D27" s="34"/>
      <c r="E27" s="33"/>
      <c r="F27" s="34">
        <f>((C27-(B24*$B$18))/(B24*SQRT($B$19)))</f>
        <v>-0.1808355243938066</v>
      </c>
      <c r="G27" s="30"/>
      <c r="H27" s="33"/>
      <c r="I27" s="33">
        <f>C27/SQRT((B24*B24*$B$19)+$B$20)</f>
        <v>-0.17480416195438891</v>
      </c>
      <c r="J27" s="33"/>
      <c r="K27" s="7"/>
    </row>
    <row r="28" spans="1:11">
      <c r="A28" s="30" t="s">
        <v>34</v>
      </c>
      <c r="B28" s="33">
        <v>5.2</v>
      </c>
      <c r="C28" s="33"/>
      <c r="D28" s="34"/>
      <c r="E28" s="33">
        <f>B28*SQRT($B$19)</f>
        <v>5.2</v>
      </c>
      <c r="F28" s="34"/>
      <c r="G28" s="30"/>
      <c r="H28" s="33">
        <f>(B28*SQRT($B$19))/SQRT((B28*B28*$B$19)+$B$20)</f>
        <v>0.94420683188492838</v>
      </c>
      <c r="I28" s="33"/>
      <c r="J28" s="33">
        <f>H28*H28</f>
        <v>0.89152654137817344</v>
      </c>
      <c r="K28" s="7"/>
    </row>
    <row r="29" spans="1:11">
      <c r="A29" s="37">
        <v>1</v>
      </c>
      <c r="B29" s="33"/>
      <c r="C29" s="33">
        <v>-8.1449999999999996</v>
      </c>
      <c r="D29" s="34"/>
      <c r="E29" s="33"/>
      <c r="F29" s="34">
        <f>((C29-(B28*$B$18))/(B28*SQRT($B$19)))</f>
        <v>-1.5663461538461536</v>
      </c>
      <c r="G29" s="30"/>
      <c r="H29" s="33"/>
      <c r="I29" s="33">
        <f>C29/SQRT((B28*B28*$B$19)+$B$20)</f>
        <v>-1.4789547395582194</v>
      </c>
      <c r="J29" s="33"/>
      <c r="K29" s="7"/>
    </row>
    <row r="30" spans="1:11">
      <c r="A30" s="37">
        <v>2</v>
      </c>
      <c r="B30" s="33"/>
      <c r="C30" s="33">
        <v>-6.3129999999999997</v>
      </c>
      <c r="D30" s="34"/>
      <c r="E30" s="33"/>
      <c r="F30" s="34">
        <f>((C30-(B28*$B$18))/(B28*SQRT($B$19)))</f>
        <v>-1.2140384615384614</v>
      </c>
      <c r="G30" s="30"/>
      <c r="H30" s="33"/>
      <c r="I30" s="33">
        <f>C30/SQRT((B28*B28*$B$19)+$B$20)</f>
        <v>-1.146303409555683</v>
      </c>
      <c r="J30" s="33"/>
      <c r="K30" s="7"/>
    </row>
    <row r="31" spans="1:11">
      <c r="A31" s="37">
        <v>3</v>
      </c>
      <c r="B31" s="33"/>
      <c r="C31" s="33">
        <v>-3.7370000000000001</v>
      </c>
      <c r="D31" s="34"/>
      <c r="E31" s="33"/>
      <c r="F31" s="34">
        <f>((C31-(B28*$B$18))/(B28*SQRT($B$19)))</f>
        <v>-0.7186538461538462</v>
      </c>
      <c r="G31" s="30"/>
      <c r="H31" s="33"/>
      <c r="I31" s="33">
        <f>C31/SQRT((B28*B28*$B$19)+$B$20)</f>
        <v>-0.67855787129884171</v>
      </c>
      <c r="J31" s="33"/>
      <c r="K31" s="7"/>
    </row>
    <row r="32" spans="1:11">
      <c r="A32" s="30" t="s">
        <v>35</v>
      </c>
      <c r="B32" s="33">
        <v>4.6130000000000004</v>
      </c>
      <c r="C32" s="33"/>
      <c r="D32" s="34"/>
      <c r="E32" s="33">
        <f>B32*SQRT($B$19)</f>
        <v>4.6130000000000004</v>
      </c>
      <c r="F32" s="34"/>
      <c r="G32" s="30"/>
      <c r="H32" s="33">
        <f>(B32*SQRT($B$19))/SQRT((B32*B32*$B$19)+$B$20)</f>
        <v>0.93064257755954671</v>
      </c>
      <c r="I32" s="33"/>
      <c r="J32" s="33">
        <f>H32*H32</f>
        <v>0.86609560716667688</v>
      </c>
      <c r="K32" s="7"/>
    </row>
    <row r="33" spans="1:11">
      <c r="A33" s="37">
        <v>1</v>
      </c>
      <c r="B33" s="33"/>
      <c r="C33" s="33">
        <v>-6.8410000000000002</v>
      </c>
      <c r="D33" s="34"/>
      <c r="E33" s="33"/>
      <c r="F33" s="34">
        <f>((C33-(B32*$B$18))/(B32*SQRT($B$19)))</f>
        <v>-1.4829828744851505</v>
      </c>
      <c r="G33" s="30"/>
      <c r="H33" s="33"/>
      <c r="I33" s="33">
        <f>C33/SQRT((B32*B32*$B$19)+$B$20)</f>
        <v>-1.3801270047875263</v>
      </c>
      <c r="J33" s="33"/>
      <c r="K33" s="7"/>
    </row>
    <row r="34" spans="1:11">
      <c r="A34" s="37">
        <v>2</v>
      </c>
      <c r="B34" s="33"/>
      <c r="C34" s="33">
        <v>-5.194</v>
      </c>
      <c r="D34" s="34"/>
      <c r="E34" s="33"/>
      <c r="F34" s="34">
        <f>((C34-(B32*$B$18))/(B32*SQRT($B$19)))</f>
        <v>-1.1259484066767829</v>
      </c>
      <c r="G34" s="30"/>
      <c r="H34" s="33"/>
      <c r="I34" s="33">
        <f>C34/SQRT((B32*B32*$B$19)+$B$20)</f>
        <v>-1.047855527388746</v>
      </c>
      <c r="J34" s="33"/>
      <c r="K34" s="7"/>
    </row>
    <row r="35" spans="1:11">
      <c r="A35" s="37">
        <v>3</v>
      </c>
      <c r="B35" s="33"/>
      <c r="C35" s="33">
        <v>-2.5720000000000001</v>
      </c>
      <c r="D35" s="34"/>
      <c r="E35" s="33"/>
      <c r="F35" s="34">
        <f>((C35-(B32*$B$18))/(B32*SQRT($B$19)))</f>
        <v>-0.55755473661391719</v>
      </c>
      <c r="G35" s="30"/>
      <c r="H35" s="33"/>
      <c r="I35" s="33">
        <f>C35/SQRT((B32*B32*$B$19)+$B$20)</f>
        <v>-0.51888417721291002</v>
      </c>
      <c r="J35" s="33"/>
      <c r="K35" s="7"/>
    </row>
    <row r="36" spans="1:11">
      <c r="A36" s="30" t="s">
        <v>36</v>
      </c>
      <c r="B36" s="33">
        <v>5.7009999999999996</v>
      </c>
      <c r="C36" s="33"/>
      <c r="D36" s="34"/>
      <c r="E36" s="33">
        <f>B36*SQRT($B$19)</f>
        <v>5.7009999999999996</v>
      </c>
      <c r="F36" s="34"/>
      <c r="G36" s="30"/>
      <c r="H36" s="33">
        <f>(B36*SQRT($B$19))/SQRT((B36*B36*$B$19)+$B$20)</f>
        <v>0.9529315187991324</v>
      </c>
      <c r="I36" s="33"/>
      <c r="J36" s="33">
        <f>H36*H36</f>
        <v>0.90807847952082121</v>
      </c>
      <c r="K36" s="7"/>
    </row>
    <row r="37" spans="1:11">
      <c r="A37" s="37">
        <v>1</v>
      </c>
      <c r="B37" s="33"/>
      <c r="C37" s="33">
        <v>-7.4539999999999997</v>
      </c>
      <c r="D37" s="34"/>
      <c r="E37" s="33"/>
      <c r="F37" s="34">
        <f>((C37-(B36*$B$18))/(B36*SQRT($B$19)))</f>
        <v>-1.3074899140501666</v>
      </c>
      <c r="G37" s="30"/>
      <c r="H37" s="33"/>
      <c r="I37" s="33">
        <f>C37/SQRT((B36*B36*$B$19)+$B$20)</f>
        <v>-1.2459483496103725</v>
      </c>
      <c r="J37" s="33"/>
      <c r="K37" s="7"/>
    </row>
    <row r="38" spans="1:11">
      <c r="A38" s="37">
        <v>2</v>
      </c>
      <c r="B38" s="33"/>
      <c r="C38" s="33">
        <v>-4.6349999999999998</v>
      </c>
      <c r="D38" s="34"/>
      <c r="E38" s="33"/>
      <c r="F38" s="34">
        <f>((C38-(B36*$B$18))/(B36*SQRT($B$19)))</f>
        <v>-0.81301526048061745</v>
      </c>
      <c r="G38" s="30"/>
      <c r="H38" s="33"/>
      <c r="I38" s="33">
        <f>C38/SQRT((B36*B36*$B$19)+$B$20)</f>
        <v>-0.77474786697666709</v>
      </c>
      <c r="J38" s="33"/>
      <c r="K38" s="7"/>
    </row>
    <row r="39" spans="1:11">
      <c r="A39" s="37">
        <v>3</v>
      </c>
      <c r="B39" s="33"/>
      <c r="C39" s="33">
        <v>-1.4259999999999999</v>
      </c>
      <c r="D39" s="34"/>
      <c r="E39" s="33"/>
      <c r="F39" s="34">
        <f>((C39-(B36*$B$18))/(B36*SQRT($B$19)))</f>
        <v>-0.25013155586739166</v>
      </c>
      <c r="G39" s="30"/>
      <c r="H39" s="33"/>
      <c r="I39" s="33">
        <f>C39/SQRT((B36*B36*$B$19)+$B$20)</f>
        <v>-0.23835824343230361</v>
      </c>
      <c r="J39" s="33"/>
      <c r="K39" s="7"/>
    </row>
    <row r="40" spans="1:11">
      <c r="A40" s="30" t="s">
        <v>37</v>
      </c>
      <c r="B40" s="33">
        <v>3.556</v>
      </c>
      <c r="C40" s="33"/>
      <c r="D40" s="34"/>
      <c r="E40" s="33">
        <f>B40*SQRT($B$19)</f>
        <v>3.556</v>
      </c>
      <c r="F40" s="34"/>
      <c r="G40" s="30"/>
      <c r="H40" s="33">
        <f>(B40*SQRT($B$19))/SQRT((B40*B40*$B$19)+$B$20)</f>
        <v>0.89080750056587599</v>
      </c>
      <c r="I40" s="33"/>
      <c r="J40" s="33">
        <f>H40*H40</f>
        <v>0.79353800306442313</v>
      </c>
      <c r="K40" s="7"/>
    </row>
    <row r="41" spans="1:11">
      <c r="A41" s="37">
        <v>1</v>
      </c>
      <c r="B41" s="33"/>
      <c r="C41" s="33">
        <v>-6.5780000000000003</v>
      </c>
      <c r="D41" s="34"/>
      <c r="E41" s="33"/>
      <c r="F41" s="34">
        <f>((C41-(B40*$B$18))/(B40*SQRT($B$19)))</f>
        <v>-1.8498312710911136</v>
      </c>
      <c r="G41" s="30"/>
      <c r="H41" s="33"/>
      <c r="I41" s="33">
        <f>C41/SQRT((B40*B40*$B$19)+$B$20)</f>
        <v>-1.6478435710692725</v>
      </c>
      <c r="J41" s="33"/>
      <c r="K41" s="7"/>
    </row>
    <row r="42" spans="1:11">
      <c r="A42" s="37">
        <v>2</v>
      </c>
      <c r="B42" s="33"/>
      <c r="C42" s="33">
        <v>-3.0409999999999999</v>
      </c>
      <c r="D42" s="34"/>
      <c r="E42" s="33"/>
      <c r="F42" s="34">
        <f>((C42-(B40*$B$18))/(B40*SQRT($B$19)))</f>
        <v>-0.85517435320584922</v>
      </c>
      <c r="G42" s="30"/>
      <c r="H42" s="33"/>
      <c r="I42" s="33">
        <f>C42/SQRT((B40*B40*$B$19)+$B$20)</f>
        <v>-0.7617957281273422</v>
      </c>
      <c r="J42" s="33"/>
      <c r="K42" s="7"/>
    </row>
    <row r="43" spans="1:11">
      <c r="A43" s="37">
        <v>3</v>
      </c>
      <c r="B43" s="33"/>
      <c r="C43" s="33">
        <v>-0.68100000000000005</v>
      </c>
      <c r="D43" s="34"/>
      <c r="E43" s="33"/>
      <c r="F43" s="34">
        <f>((C43-(B40*$B$18))/(B40*SQRT($B$19)))</f>
        <v>-0.19150731158605175</v>
      </c>
      <c r="G43" s="30"/>
      <c r="H43" s="33"/>
      <c r="I43" s="33">
        <f>C43/SQRT((B40*B40*$B$19)+$B$20)</f>
        <v>-0.17059614957406119</v>
      </c>
      <c r="J43" s="33"/>
      <c r="K43" s="7"/>
    </row>
    <row r="44" spans="1:11">
      <c r="A44" s="30" t="s">
        <v>38</v>
      </c>
      <c r="B44" s="33">
        <v>2.8969999999999998</v>
      </c>
      <c r="C44" s="33"/>
      <c r="D44" s="34"/>
      <c r="E44" s="33">
        <f>B44*SQRT($B$19)</f>
        <v>2.8969999999999998</v>
      </c>
      <c r="F44" s="34"/>
      <c r="G44" s="30"/>
      <c r="H44" s="33">
        <f>(B44*SQRT($B$19))/SQRT((B44*B44*$B$19)+$B$20)</f>
        <v>0.84757585095148724</v>
      </c>
      <c r="I44" s="33"/>
      <c r="J44" s="33">
        <f>H44*H44</f>
        <v>0.71838482311613772</v>
      </c>
      <c r="K44" s="7"/>
    </row>
    <row r="45" spans="1:11">
      <c r="A45" s="37">
        <v>1</v>
      </c>
      <c r="B45" s="33"/>
      <c r="C45" s="33">
        <v>-5.5380000000000003</v>
      </c>
      <c r="D45" s="34"/>
      <c r="E45" s="33"/>
      <c r="F45" s="34">
        <f>((C45-(B44*$B$18))/(B44*SQRT($B$19)))</f>
        <v>-1.9116327235070765</v>
      </c>
      <c r="G45" s="30"/>
      <c r="H45" s="33"/>
      <c r="I45" s="33">
        <f>C45/SQRT((B44*B44*$B$19)+$B$20)</f>
        <v>-1.6202537323332196</v>
      </c>
      <c r="J45" s="33"/>
      <c r="K45" s="7"/>
    </row>
    <row r="46" spans="1:11">
      <c r="A46" s="37">
        <v>2</v>
      </c>
      <c r="B46" s="33"/>
      <c r="C46" s="33">
        <v>-3.5830000000000002</v>
      </c>
      <c r="D46" s="34"/>
      <c r="E46" s="33"/>
      <c r="F46" s="34">
        <f>((C46-(B44*$B$18))/(B44*SQRT($B$19)))</f>
        <v>-1.2367966862271316</v>
      </c>
      <c r="G46" s="30"/>
      <c r="H46" s="33"/>
      <c r="I46" s="33">
        <f>C46/SQRT((B44*B44*$B$19)+$B$20)</f>
        <v>-1.0482790037829406</v>
      </c>
      <c r="J46" s="33"/>
      <c r="K46" s="7"/>
    </row>
    <row r="47" spans="1:11">
      <c r="A47" s="37">
        <v>3</v>
      </c>
      <c r="B47" s="33"/>
      <c r="C47" s="33">
        <v>-2.044</v>
      </c>
      <c r="D47" s="34"/>
      <c r="E47" s="33"/>
      <c r="F47" s="34">
        <f>((C47-(B44*$B$18))/(B44*SQRT($B$19)))</f>
        <v>-0.70555747324818785</v>
      </c>
      <c r="G47" s="30"/>
      <c r="H47" s="33"/>
      <c r="I47" s="33">
        <f>C47/SQRT((B44*B44*$B$19)+$B$20)</f>
        <v>-0.59801347578351405</v>
      </c>
      <c r="J47" s="33"/>
      <c r="K47" s="7"/>
    </row>
    <row r="48" spans="1:11">
      <c r="A48" s="30" t="s">
        <v>39</v>
      </c>
      <c r="B48" s="33">
        <v>1.778</v>
      </c>
      <c r="C48" s="33"/>
      <c r="D48" s="34"/>
      <c r="E48" s="33">
        <f>B48*SQRT($B$19)</f>
        <v>1.778</v>
      </c>
      <c r="F48" s="34"/>
      <c r="G48" s="30"/>
      <c r="H48" s="33">
        <f>(B48*SQRT($B$19))/SQRT((B48*B48*$B$19)+$B$20)</f>
        <v>0.70001714366406242</v>
      </c>
      <c r="I48" s="33"/>
      <c r="J48" s="33">
        <f>H48*H48</f>
        <v>0.49002400142359259</v>
      </c>
      <c r="K48" s="7"/>
    </row>
    <row r="49" spans="1:10">
      <c r="A49" s="37">
        <v>1</v>
      </c>
      <c r="B49" s="33"/>
      <c r="C49" s="33">
        <v>-5.81</v>
      </c>
      <c r="D49" s="30"/>
      <c r="E49" s="30"/>
      <c r="F49" s="34">
        <f>((C49-(B48*$B$18))/(B48*SQRT($B$19)))</f>
        <v>-3.2677165354330704</v>
      </c>
      <c r="G49" s="30"/>
      <c r="H49" s="33"/>
      <c r="I49" s="33">
        <f>C49/SQRT((B48*B48*$B$19)+$B$20)</f>
        <v>-2.2874575954376839</v>
      </c>
      <c r="J49" s="33"/>
    </row>
    <row r="50" spans="1:10">
      <c r="A50" s="37">
        <v>2</v>
      </c>
      <c r="B50" s="33"/>
      <c r="C50" s="33">
        <v>-4.3979999999999997</v>
      </c>
      <c r="D50" s="30"/>
      <c r="E50" s="30"/>
      <c r="F50" s="34">
        <f>((C50-(B48*$B$18))/(B48*SQRT($B$19)))</f>
        <v>-2.4735658042744655</v>
      </c>
      <c r="G50" s="30"/>
      <c r="H50" s="33"/>
      <c r="I50" s="33">
        <f>C50/SQRT((B48*B48*$B$19)+$B$20)</f>
        <v>-1.7315384689733107</v>
      </c>
      <c r="J50" s="33"/>
    </row>
    <row r="51" spans="1:10">
      <c r="A51" s="37">
        <v>3</v>
      </c>
      <c r="B51" s="33"/>
      <c r="C51" s="33">
        <v>-2.9510000000000001</v>
      </c>
      <c r="D51" s="30"/>
      <c r="E51" s="30"/>
      <c r="F51" s="34">
        <f>((C51-(B48*$B$18))/(B48*SQRT($B$19)))</f>
        <v>-1.6597300337457819</v>
      </c>
      <c r="G51" s="30"/>
      <c r="H51" s="33"/>
      <c r="I51" s="33">
        <f>C51/SQRT((B48*B48*$B$19)+$B$20)</f>
        <v>-1.1618394774761802</v>
      </c>
      <c r="J51" s="33"/>
    </row>
    <row r="52" spans="1:10">
      <c r="A52" s="30"/>
      <c r="B52" s="30"/>
      <c r="C52" s="30"/>
      <c r="D52" s="30"/>
      <c r="E52" s="30"/>
      <c r="F52" s="30"/>
      <c r="G52" s="30"/>
      <c r="H52" s="30"/>
      <c r="I52" s="30"/>
      <c r="J52" s="30"/>
    </row>
    <row r="53" spans="1:10">
      <c r="A53" s="4" t="s">
        <v>96</v>
      </c>
    </row>
  </sheetData>
  <mergeCells count="12">
    <mergeCell ref="A1:C1"/>
    <mergeCell ref="E1:J1"/>
    <mergeCell ref="A5:J5"/>
    <mergeCell ref="A21:J21"/>
    <mergeCell ref="H22:J22"/>
    <mergeCell ref="B6:C6"/>
    <mergeCell ref="E6:F6"/>
    <mergeCell ref="H6:J6"/>
    <mergeCell ref="B22:C22"/>
    <mergeCell ref="E22:F22"/>
    <mergeCell ref="A17:C17"/>
    <mergeCell ref="E17:J17"/>
  </mergeCells>
  <pageMargins left="0.75" right="0.75" top="1" bottom="1" header="0.5" footer="0.5"/>
  <pageSetup orientation="portrait" horizontalDpi="1200" verticalDpi="12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J34"/>
  <sheetViews>
    <sheetView zoomScale="115" zoomScaleNormal="115" workbookViewId="0">
      <selection activeCell="F18" sqref="F18"/>
    </sheetView>
  </sheetViews>
  <sheetFormatPr defaultRowHeight="14.3"/>
  <cols>
    <col min="1" max="1" width="38" style="20" bestFit="1" customWidth="1"/>
    <col min="2" max="2" width="11.5703125" style="20" bestFit="1" customWidth="1"/>
    <col min="3" max="3" width="12.140625" style="20" bestFit="1" customWidth="1"/>
    <col min="4" max="4" width="12.140625" style="20" customWidth="1"/>
    <col min="5" max="5" width="11.28515625" style="20" customWidth="1"/>
    <col min="6" max="6" width="8.28515625" style="20" customWidth="1"/>
    <col min="7" max="7" width="13.5703125" style="21" bestFit="1" customWidth="1"/>
    <col min="8" max="8" width="9.140625" style="20"/>
    <col min="9" max="9" width="4.140625" style="20" customWidth="1"/>
    <col min="10" max="16384" width="9.140625" style="20"/>
  </cols>
  <sheetData>
    <row r="1" spans="1:10" ht="26.15" customHeight="1">
      <c r="A1" s="61" t="s">
        <v>72</v>
      </c>
      <c r="B1" s="61"/>
      <c r="C1" s="61"/>
      <c r="D1" s="61"/>
      <c r="E1" s="66" t="s">
        <v>73</v>
      </c>
      <c r="F1" s="66"/>
      <c r="G1" s="66"/>
    </row>
    <row r="2" spans="1:10" ht="26.15" customHeight="1">
      <c r="A2" s="67" t="s">
        <v>108</v>
      </c>
      <c r="B2" s="69" t="s">
        <v>109</v>
      </c>
      <c r="C2" s="69"/>
      <c r="D2" s="69"/>
      <c r="E2" s="69"/>
      <c r="F2" s="69"/>
      <c r="G2" s="69"/>
    </row>
    <row r="3" spans="1:10" ht="31.95" customHeight="1">
      <c r="A3" s="68"/>
      <c r="B3" s="43" t="s">
        <v>83</v>
      </c>
      <c r="C3" s="56" t="s">
        <v>84</v>
      </c>
      <c r="D3" s="42" t="s">
        <v>68</v>
      </c>
      <c r="E3" s="42" t="s">
        <v>110</v>
      </c>
      <c r="F3" s="42" t="s">
        <v>74</v>
      </c>
      <c r="G3" s="44" t="s">
        <v>75</v>
      </c>
      <c r="H3" s="25"/>
    </row>
    <row r="4" spans="1:10">
      <c r="A4" s="25"/>
      <c r="B4" s="25"/>
      <c r="C4" s="25"/>
      <c r="D4" s="25"/>
      <c r="E4" s="25"/>
      <c r="F4" s="25"/>
      <c r="G4" s="26"/>
      <c r="H4" s="25"/>
    </row>
    <row r="5" spans="1:10">
      <c r="A5" s="20" t="s">
        <v>66</v>
      </c>
      <c r="B5" s="22">
        <v>-1464.4570000000001</v>
      </c>
      <c r="C5" s="20">
        <v>8</v>
      </c>
      <c r="D5" s="22">
        <f>B5*-2</f>
        <v>2928.9140000000002</v>
      </c>
      <c r="E5" s="22"/>
    </row>
    <row r="6" spans="1:10">
      <c r="A6" s="20" t="s">
        <v>67</v>
      </c>
      <c r="B6" s="22">
        <v>-1454.634</v>
      </c>
      <c r="C6" s="20">
        <v>14</v>
      </c>
      <c r="D6" s="22">
        <f>B6*-2</f>
        <v>2909.268</v>
      </c>
      <c r="E6" s="22"/>
    </row>
    <row r="7" spans="1:10">
      <c r="A7" s="23" t="s">
        <v>61</v>
      </c>
      <c r="B7" s="22"/>
      <c r="D7" s="22"/>
      <c r="E7" s="22">
        <f>D5-D6</f>
        <v>19.646000000000186</v>
      </c>
      <c r="F7" s="20">
        <f>C6-C5</f>
        <v>6</v>
      </c>
      <c r="G7" s="21">
        <f>CHIDIST(E7,F7)</f>
        <v>3.2009762819863057E-3</v>
      </c>
    </row>
    <row r="8" spans="1:10">
      <c r="B8" s="22"/>
      <c r="D8" s="22"/>
      <c r="E8" s="22"/>
    </row>
    <row r="9" spans="1:10">
      <c r="A9" s="20" t="s">
        <v>64</v>
      </c>
      <c r="B9" s="22">
        <v>-2591.31</v>
      </c>
      <c r="C9" s="20">
        <v>22</v>
      </c>
      <c r="D9" s="22">
        <f>B9*-2</f>
        <v>5182.62</v>
      </c>
      <c r="E9" s="22"/>
    </row>
    <row r="10" spans="1:10">
      <c r="A10" s="20" t="s">
        <v>65</v>
      </c>
      <c r="B10" s="22">
        <v>-2523.585</v>
      </c>
      <c r="C10" s="20">
        <v>28</v>
      </c>
      <c r="D10" s="22">
        <f>B10*-2</f>
        <v>5047.17</v>
      </c>
      <c r="E10" s="22"/>
    </row>
    <row r="11" spans="1:10">
      <c r="A11" s="23" t="s">
        <v>58</v>
      </c>
      <c r="B11" s="22"/>
      <c r="D11" s="22"/>
      <c r="E11" s="22">
        <f>D9-D10</f>
        <v>135.44999999999982</v>
      </c>
      <c r="F11" s="20">
        <f>C10-C9</f>
        <v>6</v>
      </c>
      <c r="G11" s="21">
        <f>CHIDIST(E11,F11)</f>
        <v>9.1347708099538681E-27</v>
      </c>
      <c r="J11" s="24"/>
    </row>
    <row r="12" spans="1:10">
      <c r="B12" s="22"/>
      <c r="D12" s="22"/>
      <c r="E12" s="22"/>
    </row>
    <row r="13" spans="1:10">
      <c r="A13" s="20" t="s">
        <v>111</v>
      </c>
      <c r="B13" s="22">
        <v>-2586.9839999999999</v>
      </c>
      <c r="C13" s="20">
        <v>16</v>
      </c>
      <c r="D13" s="22">
        <f>B13*-2</f>
        <v>5173.9679999999998</v>
      </c>
      <c r="E13" s="22"/>
    </row>
    <row r="14" spans="1:10">
      <c r="A14" s="20" t="s">
        <v>65</v>
      </c>
      <c r="B14" s="22">
        <v>-2523.585</v>
      </c>
      <c r="C14" s="20">
        <v>28</v>
      </c>
      <c r="D14" s="22">
        <f>B14*-2</f>
        <v>5047.17</v>
      </c>
      <c r="E14" s="22"/>
    </row>
    <row r="15" spans="1:10">
      <c r="A15" s="23" t="s">
        <v>58</v>
      </c>
      <c r="B15" s="22"/>
      <c r="D15" s="22"/>
      <c r="E15" s="22">
        <f>D13-D14</f>
        <v>126.79799999999977</v>
      </c>
      <c r="F15" s="20">
        <f>C14-C13</f>
        <v>12</v>
      </c>
      <c r="G15" s="21">
        <f>CHIDIST(E15,F15)</f>
        <v>2.7068116564922747E-21</v>
      </c>
      <c r="J15" s="24"/>
    </row>
    <row r="16" spans="1:10">
      <c r="B16" s="22"/>
      <c r="D16" s="22"/>
      <c r="E16" s="22"/>
    </row>
    <row r="17" spans="1:10">
      <c r="A17" s="20" t="s">
        <v>112</v>
      </c>
      <c r="B17" s="22">
        <v>-2557.2759999999998</v>
      </c>
      <c r="C17" s="20">
        <v>18</v>
      </c>
      <c r="D17" s="22">
        <f>B17*-2</f>
        <v>5114.5519999999997</v>
      </c>
      <c r="E17" s="22"/>
    </row>
    <row r="18" spans="1:10">
      <c r="A18" s="20" t="s">
        <v>65</v>
      </c>
      <c r="B18" s="22">
        <v>-2523.585</v>
      </c>
      <c r="C18" s="20">
        <v>28</v>
      </c>
      <c r="D18" s="22">
        <f>B18*-2</f>
        <v>5047.17</v>
      </c>
      <c r="E18" s="22"/>
    </row>
    <row r="19" spans="1:10">
      <c r="A19" s="23" t="s">
        <v>58</v>
      </c>
      <c r="B19" s="22"/>
      <c r="D19" s="22"/>
      <c r="E19" s="22">
        <f>D17-D18</f>
        <v>67.381999999999607</v>
      </c>
      <c r="F19" s="20">
        <f>C18-C17</f>
        <v>10</v>
      </c>
      <c r="G19" s="21">
        <f>CHIDIST(E19,F19)</f>
        <v>1.4160740609365355E-10</v>
      </c>
      <c r="J19" s="24"/>
    </row>
    <row r="20" spans="1:10">
      <c r="B20" s="22"/>
      <c r="D20" s="22"/>
      <c r="E20" s="22"/>
    </row>
    <row r="21" spans="1:10">
      <c r="A21" s="20" t="s">
        <v>62</v>
      </c>
      <c r="B21" s="22"/>
      <c r="C21" s="20">
        <v>8</v>
      </c>
      <c r="D21" s="22">
        <v>2927.9</v>
      </c>
      <c r="E21" s="22"/>
    </row>
    <row r="22" spans="1:10">
      <c r="A22" s="20" t="s">
        <v>63</v>
      </c>
      <c r="B22" s="22"/>
      <c r="C22" s="20">
        <v>14</v>
      </c>
      <c r="D22" s="22">
        <v>2907.4</v>
      </c>
      <c r="E22" s="22"/>
    </row>
    <row r="23" spans="1:10">
      <c r="A23" s="23" t="s">
        <v>61</v>
      </c>
      <c r="B23" s="22"/>
      <c r="D23" s="22"/>
      <c r="E23" s="22">
        <f>D21-D22</f>
        <v>20.5</v>
      </c>
      <c r="F23" s="20">
        <f>C22-C21</f>
        <v>6</v>
      </c>
      <c r="G23" s="21">
        <f>CHIDIST(E23,F23)</f>
        <v>2.2551456013860972E-3</v>
      </c>
    </row>
    <row r="24" spans="1:10">
      <c r="B24" s="22"/>
      <c r="D24" s="22"/>
      <c r="E24" s="22"/>
    </row>
    <row r="25" spans="1:10">
      <c r="A25" s="20" t="s">
        <v>59</v>
      </c>
      <c r="B25" s="22"/>
      <c r="C25" s="20">
        <v>22</v>
      </c>
      <c r="D25" s="22">
        <v>5182.3999999999996</v>
      </c>
      <c r="E25" s="22"/>
    </row>
    <row r="26" spans="1:10">
      <c r="A26" s="20" t="s">
        <v>60</v>
      </c>
      <c r="B26" s="22"/>
      <c r="C26" s="20">
        <v>28</v>
      </c>
      <c r="D26" s="22">
        <v>5045.3999999999996</v>
      </c>
      <c r="E26" s="22"/>
    </row>
    <row r="27" spans="1:10">
      <c r="A27" s="23" t="s">
        <v>58</v>
      </c>
      <c r="B27" s="22"/>
      <c r="D27" s="22"/>
      <c r="E27" s="22">
        <f>D25-D26</f>
        <v>137</v>
      </c>
      <c r="F27" s="20">
        <f>C26-C25</f>
        <v>6</v>
      </c>
      <c r="G27" s="21">
        <f>CHIDIST(E27,F27)</f>
        <v>4.3038537520296267E-27</v>
      </c>
      <c r="J27" s="24"/>
    </row>
    <row r="28" spans="1:10">
      <c r="A28" s="23"/>
      <c r="B28" s="22"/>
      <c r="D28" s="22"/>
      <c r="E28" s="22"/>
    </row>
    <row r="31" spans="1:10">
      <c r="A31" s="23"/>
      <c r="E31" s="22"/>
    </row>
    <row r="34" spans="1:5">
      <c r="A34" s="23"/>
      <c r="E34" s="22"/>
    </row>
  </sheetData>
  <mergeCells count="4">
    <mergeCell ref="E1:G1"/>
    <mergeCell ref="A1:D1"/>
    <mergeCell ref="A2:A3"/>
    <mergeCell ref="B2:G2"/>
  </mergeCells>
  <pageMargins left="0.7" right="0.7" top="0.75" bottom="0.75" header="0.3" footer="0.3"/>
  <pageSetup orientation="portrait" horizontalDpi="1200" verticalDpi="120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R50"/>
  <sheetViews>
    <sheetView workbookViewId="0">
      <selection activeCell="AB44" sqref="AB44"/>
    </sheetView>
  </sheetViews>
  <sheetFormatPr defaultRowHeight="14.3"/>
  <cols>
    <col min="1" max="1" width="19.140625" style="46" bestFit="1" customWidth="1"/>
    <col min="2" max="2" width="11.42578125" style="46" bestFit="1" customWidth="1"/>
    <col min="3" max="4" width="11.28515625" style="46" bestFit="1" customWidth="1"/>
    <col min="5" max="5" width="19.5703125" style="46" bestFit="1" customWidth="1"/>
    <col min="6" max="16384" width="9.140625" style="46"/>
  </cols>
  <sheetData>
    <row r="1" spans="1:5">
      <c r="A1" s="70" t="s">
        <v>53</v>
      </c>
      <c r="B1" s="70"/>
      <c r="C1" s="70"/>
    </row>
    <row r="2" spans="1:5">
      <c r="A2" s="47" t="s">
        <v>8</v>
      </c>
      <c r="B2" s="49" t="s">
        <v>69</v>
      </c>
      <c r="C2" s="47" t="s">
        <v>17</v>
      </c>
      <c r="D2" s="47" t="s">
        <v>78</v>
      </c>
      <c r="E2" s="32" t="s">
        <v>86</v>
      </c>
    </row>
    <row r="3" spans="1:5">
      <c r="A3" s="46" t="s">
        <v>24</v>
      </c>
      <c r="B3" s="50" t="s">
        <v>87</v>
      </c>
      <c r="C3" s="48">
        <v>-0.376</v>
      </c>
      <c r="D3" s="48">
        <v>-1.629</v>
      </c>
      <c r="E3" s="51">
        <f t="shared" ref="E3:E9" si="0">1-(EXP(D3)/(1+EXP(D3)))</f>
        <v>0.83603260274674329</v>
      </c>
    </row>
    <row r="4" spans="1:5">
      <c r="A4" s="46" t="s">
        <v>19</v>
      </c>
      <c r="B4" s="50" t="s">
        <v>88</v>
      </c>
      <c r="C4" s="48">
        <v>-1.0449999999999999</v>
      </c>
      <c r="D4" s="48">
        <v>-5.202</v>
      </c>
      <c r="E4" s="51">
        <f t="shared" si="0"/>
        <v>0.99452460271376919</v>
      </c>
    </row>
    <row r="5" spans="1:5">
      <c r="A5" s="46" t="s">
        <v>20</v>
      </c>
      <c r="B5" s="50" t="s">
        <v>89</v>
      </c>
      <c r="C5" s="48">
        <v>-0.80100000000000005</v>
      </c>
      <c r="D5" s="48">
        <v>-3.4620000000000002</v>
      </c>
      <c r="E5" s="51">
        <f t="shared" si="0"/>
        <v>0.96958699825868311</v>
      </c>
    </row>
    <row r="6" spans="1:5">
      <c r="A6" s="46" t="s">
        <v>23</v>
      </c>
      <c r="B6" s="50" t="s">
        <v>90</v>
      </c>
      <c r="C6" s="48">
        <v>-0.41499999999999998</v>
      </c>
      <c r="D6" s="48">
        <v>-1.833</v>
      </c>
      <c r="E6" s="51">
        <f t="shared" si="0"/>
        <v>0.86211872447451032</v>
      </c>
    </row>
    <row r="7" spans="1:5">
      <c r="A7" s="46" t="s">
        <v>22</v>
      </c>
      <c r="B7" s="50" t="s">
        <v>91</v>
      </c>
      <c r="C7" s="48">
        <v>-0.432</v>
      </c>
      <c r="D7" s="48">
        <v>-2.4420000000000002</v>
      </c>
      <c r="E7" s="51">
        <f t="shared" si="0"/>
        <v>0.91997445447369852</v>
      </c>
    </row>
    <row r="8" spans="1:5">
      <c r="A8" s="46" t="s">
        <v>21</v>
      </c>
      <c r="B8" s="50" t="s">
        <v>92</v>
      </c>
      <c r="C8" s="48">
        <v>-0.70799999999999996</v>
      </c>
      <c r="D8" s="48">
        <v>-3.12</v>
      </c>
      <c r="E8" s="51">
        <f t="shared" si="0"/>
        <v>0.95771022815796625</v>
      </c>
    </row>
    <row r="9" spans="1:5">
      <c r="A9" s="46" t="s">
        <v>18</v>
      </c>
      <c r="B9" s="50" t="s">
        <v>93</v>
      </c>
      <c r="C9" s="48">
        <v>-1.8160000000000001</v>
      </c>
      <c r="D9" s="48">
        <v>-5.9619999999999997</v>
      </c>
      <c r="E9" s="51">
        <f t="shared" si="0"/>
        <v>0.99743185504551157</v>
      </c>
    </row>
    <row r="19" spans="1:18">
      <c r="A19" s="53" t="s">
        <v>28</v>
      </c>
    </row>
    <row r="20" spans="1:18">
      <c r="A20" s="53" t="s">
        <v>25</v>
      </c>
    </row>
    <row r="21" spans="1:18">
      <c r="A21" s="53" t="s">
        <v>26</v>
      </c>
    </row>
    <row r="22" spans="1:18">
      <c r="A22" s="53" t="s">
        <v>27</v>
      </c>
    </row>
    <row r="24" spans="1:18">
      <c r="A24" s="70" t="s">
        <v>85</v>
      </c>
      <c r="B24" s="70"/>
      <c r="C24" s="70"/>
      <c r="D24" s="70"/>
      <c r="E24" s="70"/>
    </row>
    <row r="25" spans="1:18">
      <c r="A25" s="47" t="s">
        <v>8</v>
      </c>
      <c r="B25" s="49" t="s">
        <v>54</v>
      </c>
      <c r="C25" s="47" t="s">
        <v>17</v>
      </c>
      <c r="D25" s="47" t="s">
        <v>78</v>
      </c>
      <c r="E25" s="32" t="s">
        <v>86</v>
      </c>
    </row>
    <row r="26" spans="1:18">
      <c r="A26" s="46" t="s">
        <v>24</v>
      </c>
      <c r="B26" s="50" t="s">
        <v>29</v>
      </c>
      <c r="C26" s="48">
        <v>-1.4326614081215308</v>
      </c>
      <c r="D26" s="48">
        <v>-9.8079999999999998</v>
      </c>
      <c r="E26" s="51">
        <f>1-(EXP(D26)/(1+EXP(D26)))</f>
        <v>0.99994499326954134</v>
      </c>
      <c r="R26" s="52"/>
    </row>
    <row r="27" spans="1:18">
      <c r="A27" s="46" t="s">
        <v>19</v>
      </c>
      <c r="B27" s="50" t="s">
        <v>29</v>
      </c>
      <c r="C27" s="48">
        <v>-1.5663461538461536</v>
      </c>
      <c r="D27" s="48">
        <v>-8.1449999999999996</v>
      </c>
      <c r="E27" s="51">
        <f t="shared" ref="E27:E46" si="1">1-(EXP(D27)/(1+EXP(D27)))</f>
        <v>0.99970990152990213</v>
      </c>
    </row>
    <row r="28" spans="1:18">
      <c r="A28" s="46" t="s">
        <v>20</v>
      </c>
      <c r="B28" s="50" t="s">
        <v>29</v>
      </c>
      <c r="C28" s="48">
        <v>-1.4829828744851505</v>
      </c>
      <c r="D28" s="48">
        <v>-6.8410000000000002</v>
      </c>
      <c r="E28" s="51">
        <f t="shared" si="1"/>
        <v>0.99893210778179586</v>
      </c>
    </row>
    <row r="29" spans="1:18">
      <c r="A29" s="46" t="s">
        <v>23</v>
      </c>
      <c r="B29" s="50" t="s">
        <v>29</v>
      </c>
      <c r="C29" s="48">
        <v>-1.3074899140501666</v>
      </c>
      <c r="D29" s="48">
        <v>-7.4539999999999997</v>
      </c>
      <c r="E29" s="51">
        <f t="shared" si="1"/>
        <v>0.99942121469534784</v>
      </c>
    </row>
    <row r="30" spans="1:18">
      <c r="A30" s="46" t="s">
        <v>22</v>
      </c>
      <c r="B30" s="50" t="s">
        <v>29</v>
      </c>
      <c r="C30" s="48">
        <v>-1.8498312710911136</v>
      </c>
      <c r="D30" s="48">
        <v>-6.5780000000000003</v>
      </c>
      <c r="E30" s="51">
        <f t="shared" si="1"/>
        <v>0.99861130338909698</v>
      </c>
      <c r="R30" s="52"/>
    </row>
    <row r="31" spans="1:18">
      <c r="A31" s="46" t="s">
        <v>21</v>
      </c>
      <c r="B31" s="50" t="s">
        <v>29</v>
      </c>
      <c r="C31" s="48">
        <v>-1.9116327235070765</v>
      </c>
      <c r="D31" s="48">
        <v>-5.5380000000000003</v>
      </c>
      <c r="E31" s="51">
        <f t="shared" si="1"/>
        <v>0.99608103099337941</v>
      </c>
    </row>
    <row r="32" spans="1:18">
      <c r="A32" s="46" t="s">
        <v>18</v>
      </c>
      <c r="B32" s="50" t="s">
        <v>29</v>
      </c>
      <c r="C32" s="48">
        <v>-3.2677165354330704</v>
      </c>
      <c r="D32" s="48">
        <v>-5.81</v>
      </c>
      <c r="E32" s="51">
        <f t="shared" si="1"/>
        <v>0.99701152766452283</v>
      </c>
    </row>
    <row r="33" spans="1:18">
      <c r="A33" s="46" t="s">
        <v>24</v>
      </c>
      <c r="B33" s="50" t="s">
        <v>30</v>
      </c>
      <c r="C33" s="48">
        <v>-0.9436167104878761</v>
      </c>
      <c r="D33" s="48">
        <v>-6.46</v>
      </c>
      <c r="E33" s="51">
        <f t="shared" si="1"/>
        <v>0.99843764904967103</v>
      </c>
    </row>
    <row r="34" spans="1:18">
      <c r="A34" s="46" t="s">
        <v>19</v>
      </c>
      <c r="B34" s="50" t="s">
        <v>30</v>
      </c>
      <c r="C34" s="48">
        <v>-1.2140384615384614</v>
      </c>
      <c r="D34" s="48">
        <v>-6.3129999999999997</v>
      </c>
      <c r="E34" s="51">
        <f t="shared" si="1"/>
        <v>0.99819069221586665</v>
      </c>
      <c r="R34" s="52"/>
    </row>
    <row r="35" spans="1:18">
      <c r="A35" s="46" t="s">
        <v>20</v>
      </c>
      <c r="B35" s="50" t="s">
        <v>30</v>
      </c>
      <c r="C35" s="48">
        <v>-1.1259484066767829</v>
      </c>
      <c r="D35" s="48">
        <v>-5.194</v>
      </c>
      <c r="E35" s="51">
        <f t="shared" si="1"/>
        <v>0.99448086657978774</v>
      </c>
    </row>
    <row r="36" spans="1:18">
      <c r="A36" s="46" t="s">
        <v>23</v>
      </c>
      <c r="B36" s="50" t="s">
        <v>30</v>
      </c>
      <c r="C36" s="48">
        <v>-0.81301526048061745</v>
      </c>
      <c r="D36" s="48">
        <v>-4.6349999999999998</v>
      </c>
      <c r="E36" s="51">
        <f t="shared" si="1"/>
        <v>0.99038719586749913</v>
      </c>
    </row>
    <row r="37" spans="1:18">
      <c r="A37" s="46" t="s">
        <v>22</v>
      </c>
      <c r="B37" s="50" t="s">
        <v>30</v>
      </c>
      <c r="C37" s="48">
        <v>-0.85517435320584922</v>
      </c>
      <c r="D37" s="48">
        <v>-3.0409999999999999</v>
      </c>
      <c r="E37" s="51">
        <f t="shared" si="1"/>
        <v>0.95439237656762932</v>
      </c>
    </row>
    <row r="38" spans="1:18">
      <c r="A38" s="46" t="s">
        <v>21</v>
      </c>
      <c r="B38" s="50" t="s">
        <v>30</v>
      </c>
      <c r="C38" s="48">
        <v>-1.2367966862271316</v>
      </c>
      <c r="D38" s="48">
        <v>-3.5830000000000002</v>
      </c>
      <c r="E38" s="51">
        <f t="shared" si="1"/>
        <v>0.97295932332326107</v>
      </c>
      <c r="R38" s="52"/>
    </row>
    <row r="39" spans="1:18">
      <c r="A39" s="46" t="s">
        <v>18</v>
      </c>
      <c r="B39" s="50" t="s">
        <v>30</v>
      </c>
      <c r="C39" s="48">
        <v>-2.4735658042744655</v>
      </c>
      <c r="D39" s="48">
        <v>-4.3979999999999997</v>
      </c>
      <c r="E39" s="51">
        <f t="shared" si="1"/>
        <v>0.98784757894738151</v>
      </c>
    </row>
    <row r="40" spans="1:18">
      <c r="A40" s="46" t="s">
        <v>24</v>
      </c>
      <c r="B40" s="50" t="s">
        <v>31</v>
      </c>
      <c r="C40" s="48">
        <v>-0.1808355243938066</v>
      </c>
      <c r="D40" s="48">
        <v>-1.238</v>
      </c>
      <c r="E40" s="51">
        <f t="shared" si="1"/>
        <v>0.7752156934677441</v>
      </c>
    </row>
    <row r="41" spans="1:18">
      <c r="A41" s="46" t="s">
        <v>19</v>
      </c>
      <c r="B41" s="50" t="s">
        <v>31</v>
      </c>
      <c r="C41" s="48">
        <v>-0.7186538461538462</v>
      </c>
      <c r="D41" s="48">
        <v>-3.7370000000000001</v>
      </c>
      <c r="E41" s="51">
        <f t="shared" si="1"/>
        <v>0.97672897082319221</v>
      </c>
    </row>
    <row r="42" spans="1:18">
      <c r="A42" s="46" t="s">
        <v>20</v>
      </c>
      <c r="B42" s="50" t="s">
        <v>31</v>
      </c>
      <c r="C42" s="48">
        <v>-0.55755473661391719</v>
      </c>
      <c r="D42" s="48">
        <v>-2.5720000000000001</v>
      </c>
      <c r="E42" s="51">
        <f t="shared" si="1"/>
        <v>0.92903766247732622</v>
      </c>
      <c r="R42" s="52"/>
    </row>
    <row r="43" spans="1:18">
      <c r="A43" s="46" t="s">
        <v>23</v>
      </c>
      <c r="B43" s="50" t="s">
        <v>31</v>
      </c>
      <c r="C43" s="48">
        <v>-0.25013155586739166</v>
      </c>
      <c r="D43" s="48">
        <v>-1.4259999999999999</v>
      </c>
      <c r="E43" s="51">
        <f t="shared" si="1"/>
        <v>0.80627730422942878</v>
      </c>
    </row>
    <row r="44" spans="1:18">
      <c r="A44" s="46" t="s">
        <v>22</v>
      </c>
      <c r="B44" s="50" t="s">
        <v>31</v>
      </c>
      <c r="C44" s="48">
        <v>-0.19150731158605175</v>
      </c>
      <c r="D44" s="48">
        <v>-0.68100000000000005</v>
      </c>
      <c r="E44" s="51">
        <f t="shared" si="1"/>
        <v>0.66396185048593392</v>
      </c>
    </row>
    <row r="45" spans="1:18">
      <c r="A45" s="46" t="s">
        <v>21</v>
      </c>
      <c r="B45" s="50" t="s">
        <v>31</v>
      </c>
      <c r="C45" s="48">
        <v>-0.70555747324818785</v>
      </c>
      <c r="D45" s="48">
        <v>-2.044</v>
      </c>
      <c r="E45" s="51">
        <f t="shared" si="1"/>
        <v>0.88533994675230487</v>
      </c>
    </row>
    <row r="46" spans="1:18">
      <c r="A46" s="46" t="s">
        <v>18</v>
      </c>
      <c r="B46" s="50" t="s">
        <v>31</v>
      </c>
      <c r="C46" s="48">
        <v>-1.6597300337457819</v>
      </c>
      <c r="D46" s="48">
        <v>-2.9510000000000001</v>
      </c>
      <c r="E46" s="51">
        <f t="shared" si="1"/>
        <v>0.95031072995735322</v>
      </c>
      <c r="R46" s="52"/>
    </row>
    <row r="50" spans="18:18">
      <c r="R50" s="52"/>
    </row>
  </sheetData>
  <mergeCells count="2">
    <mergeCell ref="A1:C1"/>
    <mergeCell ref="A24:E24"/>
  </mergeCells>
  <pageMargins left="0.7" right="0.7" top="0.75" bottom="0.75" header="0.3" footer="0.3"/>
  <pageSetup orientation="portrait" horizontalDpi="1200" verticalDpi="12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H31"/>
  <sheetViews>
    <sheetView tabSelected="1" zoomScale="160" zoomScaleNormal="160" workbookViewId="0">
      <selection activeCell="T18" sqref="T18"/>
    </sheetView>
  </sheetViews>
  <sheetFormatPr defaultRowHeight="13.6"/>
  <cols>
    <col min="1" max="1" width="9.140625" style="3"/>
    <col min="2" max="8" width="9.140625" style="2"/>
  </cols>
  <sheetData>
    <row r="1" spans="1:8">
      <c r="A1" s="3" t="s">
        <v>7</v>
      </c>
      <c r="B1" s="2" t="s">
        <v>32</v>
      </c>
      <c r="C1" s="2" t="s">
        <v>99</v>
      </c>
      <c r="D1" s="2" t="s">
        <v>100</v>
      </c>
      <c r="E1" s="2" t="s">
        <v>101</v>
      </c>
      <c r="F1" s="2" t="s">
        <v>102</v>
      </c>
      <c r="G1" s="2" t="s">
        <v>103</v>
      </c>
      <c r="H1" s="2" t="s">
        <v>104</v>
      </c>
    </row>
    <row r="2" spans="1:8">
      <c r="A2" s="3">
        <v>-3</v>
      </c>
      <c r="B2" s="2">
        <v>1.0000000000000001E-5</v>
      </c>
      <c r="C2" s="2">
        <v>6.0000000000000002E-5</v>
      </c>
      <c r="D2" s="2">
        <v>6.9999999999999994E-5</v>
      </c>
      <c r="E2" s="2">
        <v>0</v>
      </c>
      <c r="F2" s="2">
        <v>2.0000000000000002E-5</v>
      </c>
      <c r="G2" s="2">
        <v>3.6999999999999999E-4</v>
      </c>
      <c r="H2" s="2">
        <v>2.0080000000000001E-2</v>
      </c>
    </row>
    <row r="3" spans="1:8">
      <c r="A3" s="3">
        <v>-2.8</v>
      </c>
      <c r="B3" s="2">
        <v>3.0000000000000001E-5</v>
      </c>
      <c r="C3" s="2">
        <v>1.6000000000000001E-4</v>
      </c>
      <c r="D3" s="2">
        <v>1.8000000000000001E-4</v>
      </c>
      <c r="E3" s="2">
        <v>0</v>
      </c>
      <c r="F3" s="2">
        <v>4.0000000000000003E-5</v>
      </c>
      <c r="G3" s="2">
        <v>7.2999999999999996E-4</v>
      </c>
      <c r="H3" s="2">
        <v>3.8019999999999998E-2</v>
      </c>
    </row>
    <row r="4" spans="1:8">
      <c r="A4" s="3">
        <v>-2.6</v>
      </c>
      <c r="B4" s="2">
        <v>6.9999999999999994E-5</v>
      </c>
      <c r="C4" s="2">
        <v>4.2999999999999999E-4</v>
      </c>
      <c r="D4" s="2">
        <v>4.2000000000000002E-4</v>
      </c>
      <c r="E4" s="2">
        <v>0</v>
      </c>
      <c r="F4" s="2">
        <v>1E-4</v>
      </c>
      <c r="G4" s="2">
        <v>1.4599999999999999E-3</v>
      </c>
      <c r="H4" s="2">
        <v>7.0809999999999998E-2</v>
      </c>
    </row>
    <row r="5" spans="1:8">
      <c r="A5" s="3">
        <v>-2.4</v>
      </c>
      <c r="B5" s="2">
        <v>1.6000000000000001E-4</v>
      </c>
      <c r="C5" s="2">
        <v>1.17E-3</v>
      </c>
      <c r="D5" s="2">
        <v>9.8999999999999999E-4</v>
      </c>
      <c r="E5" s="2">
        <v>0</v>
      </c>
      <c r="F5" s="2">
        <v>2.3000000000000001E-4</v>
      </c>
      <c r="G5" s="2">
        <v>2.8999999999999998E-3</v>
      </c>
      <c r="H5" s="2">
        <v>0.12812999999999999</v>
      </c>
    </row>
    <row r="6" spans="1:8">
      <c r="A6" s="3">
        <v>-2.2000000000000002</v>
      </c>
      <c r="B6" s="2">
        <v>3.6999999999999999E-4</v>
      </c>
      <c r="C6" s="2">
        <v>3.1700000000000001E-3</v>
      </c>
      <c r="D6" s="2">
        <v>2.3600000000000001E-3</v>
      </c>
      <c r="E6" s="2">
        <v>0</v>
      </c>
      <c r="F6" s="2">
        <v>5.5000000000000003E-4</v>
      </c>
      <c r="G6" s="2">
        <v>5.77E-3</v>
      </c>
      <c r="H6" s="2">
        <v>0.22081000000000001</v>
      </c>
    </row>
    <row r="7" spans="1:8">
      <c r="A7" s="3">
        <v>-2</v>
      </c>
      <c r="B7" s="2">
        <v>8.8999999999999995E-4</v>
      </c>
      <c r="C7" s="2">
        <v>8.5299999999999994E-3</v>
      </c>
      <c r="D7" s="2">
        <v>5.5799999999999999E-3</v>
      </c>
      <c r="E7" s="2">
        <v>1.0000000000000001E-5</v>
      </c>
      <c r="F7" s="2">
        <v>1.2800000000000001E-3</v>
      </c>
      <c r="G7" s="2">
        <v>1.1429999999999999E-2</v>
      </c>
      <c r="H7" s="2">
        <v>0.35336000000000001</v>
      </c>
    </row>
    <row r="8" spans="1:8">
      <c r="A8" s="3">
        <v>-1.8</v>
      </c>
      <c r="B8" s="2">
        <v>2.0999999999999999E-3</v>
      </c>
      <c r="C8" s="2">
        <v>2.2759999999999999E-2</v>
      </c>
      <c r="D8" s="2">
        <v>1.315E-2</v>
      </c>
      <c r="E8" s="2">
        <v>3.0000000000000001E-5</v>
      </c>
      <c r="F8" s="2">
        <v>2.98E-3</v>
      </c>
      <c r="G8" s="2">
        <v>2.2540000000000001E-2</v>
      </c>
      <c r="H8" s="2">
        <v>0.51307999999999998</v>
      </c>
    </row>
    <row r="9" spans="1:8">
      <c r="A9" s="3">
        <v>-1.6</v>
      </c>
      <c r="B9" s="2">
        <v>4.9899999999999996E-3</v>
      </c>
      <c r="C9" s="2">
        <v>5.9310000000000002E-2</v>
      </c>
      <c r="D9" s="2">
        <v>3.065E-2</v>
      </c>
      <c r="E9" s="2">
        <v>1.3999999999999999E-4</v>
      </c>
      <c r="F9" s="2">
        <v>6.94E-3</v>
      </c>
      <c r="G9" s="2">
        <v>4.3959999999999999E-2</v>
      </c>
      <c r="H9" s="2">
        <v>0.67018</v>
      </c>
    </row>
    <row r="10" spans="1:8">
      <c r="A10" s="3">
        <v>-1.4</v>
      </c>
      <c r="B10" s="2">
        <v>1.1769999999999999E-2</v>
      </c>
      <c r="C10" s="2">
        <v>0.14576</v>
      </c>
      <c r="D10" s="2">
        <v>6.9830000000000003E-2</v>
      </c>
      <c r="E10" s="2">
        <v>6.0999999999999997E-4</v>
      </c>
      <c r="F10" s="2">
        <v>1.6080000000000001E-2</v>
      </c>
      <c r="G10" s="2">
        <v>8.3989999999999995E-2</v>
      </c>
      <c r="H10" s="2">
        <v>0.79668000000000005</v>
      </c>
    </row>
    <row r="11" spans="1:8">
      <c r="A11" s="3">
        <v>-1.2</v>
      </c>
      <c r="B11" s="2">
        <v>2.7519999999999999E-2</v>
      </c>
      <c r="C11" s="2">
        <v>0.31592999999999999</v>
      </c>
      <c r="D11" s="2">
        <v>0.15125</v>
      </c>
      <c r="E11" s="2">
        <v>2.7499999999999998E-3</v>
      </c>
      <c r="F11" s="2">
        <v>3.6810000000000002E-2</v>
      </c>
      <c r="G11" s="2">
        <v>0.15458</v>
      </c>
      <c r="H11" s="2">
        <v>0.88312000000000002</v>
      </c>
    </row>
    <row r="12" spans="1:8">
      <c r="A12" s="3">
        <v>-1</v>
      </c>
      <c r="B12" s="2">
        <v>6.3030000000000003E-2</v>
      </c>
      <c r="C12" s="2">
        <v>0.55554999999999999</v>
      </c>
      <c r="D12" s="2">
        <v>0.29726999999999998</v>
      </c>
      <c r="E12" s="2">
        <v>1.223E-2</v>
      </c>
      <c r="F12" s="2">
        <v>8.2049999999999998E-2</v>
      </c>
      <c r="G12" s="2">
        <v>0.26719999999999999</v>
      </c>
      <c r="H12" s="2">
        <v>0.93576999999999999</v>
      </c>
    </row>
    <row r="13" spans="1:8">
      <c r="A13" s="3">
        <v>-0.8</v>
      </c>
      <c r="B13" s="2">
        <v>0.13783000000000001</v>
      </c>
      <c r="C13" s="2">
        <v>0.77185000000000004</v>
      </c>
      <c r="D13" s="2">
        <v>0.50104000000000004</v>
      </c>
      <c r="E13" s="2">
        <v>5.2699999999999997E-2</v>
      </c>
      <c r="F13" s="2">
        <v>0.1729</v>
      </c>
      <c r="G13" s="2">
        <v>0.42098999999999998</v>
      </c>
      <c r="H13" s="2">
        <v>0.96562999999999999</v>
      </c>
    </row>
    <row r="14" spans="1:8">
      <c r="A14" s="3">
        <v>-0.6</v>
      </c>
      <c r="B14" s="2">
        <v>0.27532000000000001</v>
      </c>
      <c r="C14" s="2">
        <v>0.90154000000000001</v>
      </c>
      <c r="D14" s="2">
        <v>0.70447000000000004</v>
      </c>
      <c r="E14" s="2">
        <v>0.19991999999999999</v>
      </c>
      <c r="F14" s="2">
        <v>0.32837</v>
      </c>
      <c r="G14" s="2">
        <v>0.59182000000000001</v>
      </c>
      <c r="H14" s="2">
        <v>0.98187999999999998</v>
      </c>
    </row>
    <row r="15" spans="1:8">
      <c r="A15" s="3">
        <v>-0.4</v>
      </c>
      <c r="B15" s="2">
        <v>0.47449000000000002</v>
      </c>
      <c r="C15" s="2">
        <v>0.96121000000000001</v>
      </c>
      <c r="D15" s="2">
        <v>0.84982000000000002</v>
      </c>
      <c r="E15" s="2">
        <v>0.52881999999999996</v>
      </c>
      <c r="F15" s="2">
        <v>0.53347999999999995</v>
      </c>
      <c r="G15" s="2">
        <v>0.74300999999999995</v>
      </c>
      <c r="H15" s="2">
        <v>0.99051999999999996</v>
      </c>
    </row>
    <row r="16" spans="1:8">
      <c r="A16" s="3">
        <v>-0.2</v>
      </c>
      <c r="B16" s="2">
        <v>0.68211999999999995</v>
      </c>
      <c r="C16" s="2">
        <v>0.98531000000000002</v>
      </c>
      <c r="D16" s="2">
        <v>0.93071000000000004</v>
      </c>
      <c r="E16" s="2">
        <v>0.83447000000000005</v>
      </c>
      <c r="F16" s="2">
        <v>0.72785999999999995</v>
      </c>
      <c r="G16" s="2">
        <v>0.85219</v>
      </c>
      <c r="H16" s="2">
        <v>0.99505999999999994</v>
      </c>
    </row>
    <row r="17" spans="1:8">
      <c r="A17" s="3">
        <v>0</v>
      </c>
      <c r="B17" s="2">
        <v>0.83606000000000003</v>
      </c>
      <c r="C17" s="2">
        <v>0.99451999999999996</v>
      </c>
      <c r="D17" s="2">
        <v>0.96958999999999995</v>
      </c>
      <c r="E17" s="2">
        <v>0.9577</v>
      </c>
      <c r="F17" s="2">
        <v>0.86216999999999999</v>
      </c>
      <c r="G17" s="2">
        <v>0.91998000000000002</v>
      </c>
      <c r="H17" s="2">
        <v>0.99743000000000004</v>
      </c>
    </row>
    <row r="18" spans="1:8">
      <c r="A18" s="3">
        <v>0.2</v>
      </c>
      <c r="B18" s="2">
        <v>0.92378000000000005</v>
      </c>
      <c r="C18" s="2">
        <v>0.99797000000000002</v>
      </c>
      <c r="D18" s="2">
        <v>0.98695999999999995</v>
      </c>
      <c r="E18" s="2">
        <v>0.99026000000000003</v>
      </c>
      <c r="F18" s="2">
        <v>0.93601999999999996</v>
      </c>
      <c r="G18" s="2">
        <v>0.95820000000000005</v>
      </c>
      <c r="H18" s="2">
        <v>0.99866999999999995</v>
      </c>
    </row>
    <row r="19" spans="1:8">
      <c r="A19" s="3">
        <v>0.4</v>
      </c>
      <c r="B19" s="2">
        <v>0.96645000000000003</v>
      </c>
      <c r="C19" s="2">
        <v>0.99924999999999997</v>
      </c>
      <c r="D19" s="2">
        <v>0.99446999999999997</v>
      </c>
      <c r="E19" s="2">
        <v>0.99782000000000004</v>
      </c>
      <c r="F19" s="2">
        <v>0.97160999999999997</v>
      </c>
      <c r="G19" s="2">
        <v>0.97858999999999996</v>
      </c>
      <c r="H19" s="2">
        <v>0.99931000000000003</v>
      </c>
    </row>
    <row r="20" spans="1:8">
      <c r="A20" s="3">
        <v>0.6</v>
      </c>
      <c r="B20" s="2">
        <v>0.98560000000000003</v>
      </c>
      <c r="C20" s="2">
        <v>0.99972000000000005</v>
      </c>
      <c r="D20" s="2">
        <v>0.99765999999999999</v>
      </c>
      <c r="E20" s="2">
        <v>0.99951000000000001</v>
      </c>
      <c r="F20" s="2">
        <v>0.98765999999999998</v>
      </c>
      <c r="G20" s="2">
        <v>0.98914999999999997</v>
      </c>
      <c r="H20" s="2">
        <v>0.99963999999999997</v>
      </c>
    </row>
    <row r="21" spans="1:8">
      <c r="A21" s="3">
        <v>0.8</v>
      </c>
      <c r="B21" s="2">
        <v>0.99389000000000005</v>
      </c>
      <c r="C21" s="2">
        <v>0.99990000000000001</v>
      </c>
      <c r="D21" s="2">
        <v>0.99900999999999995</v>
      </c>
      <c r="E21" s="2">
        <v>0.99988999999999995</v>
      </c>
      <c r="F21" s="2">
        <v>0.99468999999999996</v>
      </c>
      <c r="G21" s="2">
        <v>0.99453000000000003</v>
      </c>
      <c r="H21" s="2">
        <v>0.99980999999999998</v>
      </c>
    </row>
    <row r="22" spans="1:8">
      <c r="A22" s="3">
        <v>1</v>
      </c>
      <c r="B22" s="2">
        <v>0.99741999999999997</v>
      </c>
      <c r="C22" s="2">
        <v>0.99995999999999996</v>
      </c>
      <c r="D22" s="2">
        <v>0.99958000000000002</v>
      </c>
      <c r="E22" s="2">
        <v>0.99997999999999998</v>
      </c>
      <c r="F22" s="2">
        <v>0.99772000000000005</v>
      </c>
      <c r="G22" s="2">
        <v>0.99724999999999997</v>
      </c>
      <c r="H22" s="2">
        <v>0.99990000000000001</v>
      </c>
    </row>
    <row r="23" spans="1:8">
      <c r="A23" s="3">
        <v>1.2</v>
      </c>
      <c r="B23" s="2">
        <v>0.99890999999999996</v>
      </c>
      <c r="C23" s="2">
        <v>0.99999000000000005</v>
      </c>
      <c r="D23" s="2">
        <v>0.99982000000000004</v>
      </c>
      <c r="E23" s="2">
        <v>0.99999000000000005</v>
      </c>
      <c r="F23" s="2">
        <v>0.99902000000000002</v>
      </c>
      <c r="G23" s="2">
        <v>0.99861999999999995</v>
      </c>
      <c r="H23" s="2">
        <v>0.99995000000000001</v>
      </c>
    </row>
    <row r="24" spans="1:8">
      <c r="A24" s="3">
        <v>1.4</v>
      </c>
      <c r="B24" s="2">
        <v>0.99953999999999998</v>
      </c>
      <c r="C24" s="2">
        <v>0.99999000000000005</v>
      </c>
      <c r="D24" s="2">
        <v>0.99992999999999999</v>
      </c>
      <c r="E24" s="2">
        <v>1</v>
      </c>
      <c r="F24" s="2">
        <v>0.99958000000000002</v>
      </c>
      <c r="G24" s="2">
        <v>0.99931000000000003</v>
      </c>
      <c r="H24" s="2">
        <v>0.99997000000000003</v>
      </c>
    </row>
    <row r="25" spans="1:8">
      <c r="A25" s="3">
        <v>1.6</v>
      </c>
      <c r="B25" s="2">
        <v>0.99980999999999998</v>
      </c>
      <c r="C25" s="2">
        <v>1</v>
      </c>
      <c r="D25" s="2">
        <v>0.99997000000000003</v>
      </c>
      <c r="E25" s="2">
        <v>1</v>
      </c>
      <c r="F25" s="2">
        <v>0.99982000000000004</v>
      </c>
      <c r="G25" s="2">
        <v>0.99965000000000004</v>
      </c>
      <c r="H25" s="2">
        <v>0.99999000000000005</v>
      </c>
    </row>
    <row r="26" spans="1:8">
      <c r="A26" s="3">
        <v>1.8</v>
      </c>
      <c r="B26" s="2">
        <v>0.99992000000000003</v>
      </c>
      <c r="C26" s="2">
        <v>1</v>
      </c>
      <c r="D26" s="2">
        <v>0.99999000000000005</v>
      </c>
      <c r="E26" s="2">
        <v>1</v>
      </c>
      <c r="F26" s="2">
        <v>0.99992000000000003</v>
      </c>
      <c r="G26" s="2">
        <v>0.99983</v>
      </c>
      <c r="H26" s="2">
        <v>0.99999000000000005</v>
      </c>
    </row>
    <row r="27" spans="1:8">
      <c r="A27" s="3">
        <v>2</v>
      </c>
      <c r="B27" s="2">
        <v>0.99997000000000003</v>
      </c>
      <c r="C27" s="2">
        <v>1</v>
      </c>
      <c r="D27" s="2">
        <v>0.99999000000000005</v>
      </c>
      <c r="E27" s="2">
        <v>1</v>
      </c>
      <c r="F27" s="2">
        <v>0.99997000000000003</v>
      </c>
      <c r="G27" s="2">
        <v>0.99990999999999997</v>
      </c>
      <c r="H27" s="2">
        <v>1</v>
      </c>
    </row>
    <row r="28" spans="1:8">
      <c r="A28" s="3">
        <v>2.2000000000000002</v>
      </c>
      <c r="B28" s="2">
        <v>0.99999000000000005</v>
      </c>
      <c r="C28" s="2">
        <v>1</v>
      </c>
      <c r="D28" s="2">
        <v>1</v>
      </c>
      <c r="E28" s="2">
        <v>1</v>
      </c>
      <c r="F28" s="2">
        <v>0.99999000000000005</v>
      </c>
      <c r="G28" s="2">
        <v>0.99995999999999996</v>
      </c>
      <c r="H28" s="2">
        <v>1</v>
      </c>
    </row>
    <row r="29" spans="1:8">
      <c r="A29" s="3">
        <v>2.4</v>
      </c>
      <c r="B29" s="2">
        <v>0.99999000000000005</v>
      </c>
      <c r="C29" s="2">
        <v>1</v>
      </c>
      <c r="D29" s="2">
        <v>1</v>
      </c>
      <c r="E29" s="2">
        <v>1</v>
      </c>
      <c r="F29" s="2">
        <v>0.99999000000000005</v>
      </c>
      <c r="G29" s="2">
        <v>0.99997999999999998</v>
      </c>
      <c r="H29" s="2">
        <v>1</v>
      </c>
    </row>
    <row r="30" spans="1:8">
      <c r="A30" s="3">
        <v>2.6</v>
      </c>
      <c r="B30" s="2">
        <v>1</v>
      </c>
      <c r="C30" s="2">
        <v>1</v>
      </c>
      <c r="D30" s="2">
        <v>1</v>
      </c>
      <c r="E30" s="2">
        <v>1</v>
      </c>
      <c r="F30" s="2">
        <v>1</v>
      </c>
      <c r="G30" s="2">
        <v>0.99999000000000005</v>
      </c>
      <c r="H30" s="2">
        <v>1</v>
      </c>
    </row>
    <row r="31" spans="1:8">
      <c r="A31" s="3">
        <v>2.8</v>
      </c>
      <c r="B31" s="2">
        <v>1</v>
      </c>
      <c r="C31" s="2">
        <v>1</v>
      </c>
      <c r="D31" s="2">
        <v>1</v>
      </c>
      <c r="E31" s="2">
        <v>1</v>
      </c>
      <c r="F31" s="2">
        <v>1</v>
      </c>
      <c r="G31" s="2">
        <v>0.99999000000000005</v>
      </c>
      <c r="H31" s="2">
        <v>1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AJ42"/>
  <sheetViews>
    <sheetView topLeftCell="C1" workbookViewId="0">
      <selection activeCell="Z28" sqref="Z28"/>
    </sheetView>
  </sheetViews>
  <sheetFormatPr defaultRowHeight="13.6"/>
  <cols>
    <col min="1" max="1" width="9.140625" style="13"/>
    <col min="2" max="2" width="15.85546875" style="3" bestFit="1" customWidth="1"/>
    <col min="3" max="3" width="19.28515625" style="3" bestFit="1" customWidth="1"/>
    <col min="21" max="21" width="15.85546875" bestFit="1" customWidth="1"/>
  </cols>
  <sheetData>
    <row r="1" spans="1:36">
      <c r="A1" s="71" t="s">
        <v>105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T1" s="73" t="s">
        <v>106</v>
      </c>
      <c r="U1" s="74"/>
      <c r="V1" s="74"/>
      <c r="W1" s="74"/>
      <c r="X1" s="74"/>
      <c r="Y1" s="74"/>
      <c r="Z1" s="74"/>
      <c r="AA1" s="74"/>
      <c r="AB1" s="74"/>
      <c r="AC1" s="74"/>
      <c r="AD1" s="74"/>
      <c r="AE1" s="74"/>
      <c r="AF1" s="74"/>
      <c r="AG1" s="74"/>
      <c r="AH1" s="74"/>
      <c r="AI1" s="74"/>
      <c r="AJ1" s="74"/>
    </row>
    <row r="2" spans="1:36">
      <c r="A2" s="54" t="s">
        <v>7</v>
      </c>
      <c r="B2" s="55" t="s">
        <v>97</v>
      </c>
      <c r="C2" s="55" t="s">
        <v>98</v>
      </c>
      <c r="T2" s="54" t="s">
        <v>7</v>
      </c>
      <c r="U2" s="55" t="s">
        <v>97</v>
      </c>
      <c r="V2" s="55" t="s">
        <v>98</v>
      </c>
    </row>
    <row r="3" spans="1:36">
      <c r="A3" s="13">
        <v>-4</v>
      </c>
      <c r="B3" s="3">
        <v>8.4499999999999992E-3</v>
      </c>
      <c r="C3" s="3">
        <f>1/SQRT(B3)</f>
        <v>10.878565864408424</v>
      </c>
      <c r="T3" s="13">
        <v>-4</v>
      </c>
      <c r="U3" s="3">
        <v>9.1219999999999996E-2</v>
      </c>
      <c r="V3" s="3">
        <f>1/SQRT(U3)</f>
        <v>3.3109678678418444</v>
      </c>
    </row>
    <row r="4" spans="1:36">
      <c r="A4" s="13">
        <v>-3.8</v>
      </c>
      <c r="B4" s="3">
        <v>1.6299999999999999E-2</v>
      </c>
      <c r="C4" s="3">
        <f t="shared" ref="C4:C41" si="0">1/SQRT(B4)</f>
        <v>7.8326044998795741</v>
      </c>
      <c r="T4" s="13">
        <v>-3.8</v>
      </c>
      <c r="U4" s="3">
        <v>0.12534999999999999</v>
      </c>
      <c r="V4" s="3">
        <f t="shared" ref="V4:V42" si="1">1/SQRT(U4)</f>
        <v>2.8244756229917001</v>
      </c>
    </row>
    <row r="5" spans="1:36">
      <c r="A5" s="13">
        <v>-3.6</v>
      </c>
      <c r="B5" s="3">
        <v>3.141E-2</v>
      </c>
      <c r="C5" s="3">
        <f t="shared" si="0"/>
        <v>5.6424280755461051</v>
      </c>
      <c r="T5" s="13">
        <v>-3.6</v>
      </c>
      <c r="U5" s="3">
        <v>0.17155999999999999</v>
      </c>
      <c r="V5" s="3">
        <f t="shared" si="1"/>
        <v>2.4143041517563928</v>
      </c>
    </row>
    <row r="6" spans="1:36">
      <c r="A6" s="13">
        <v>-3.4</v>
      </c>
      <c r="B6" s="3">
        <v>6.0409999999999998E-2</v>
      </c>
      <c r="C6" s="3">
        <f t="shared" si="0"/>
        <v>4.068605502703968</v>
      </c>
      <c r="T6" s="13">
        <v>-3.4</v>
      </c>
      <c r="U6" s="3">
        <v>0.23477000000000001</v>
      </c>
      <c r="V6" s="3">
        <f t="shared" si="1"/>
        <v>2.0638527102342485</v>
      </c>
    </row>
    <row r="7" spans="1:36">
      <c r="A7" s="13">
        <v>-3.2</v>
      </c>
      <c r="B7" s="3">
        <v>0.11572</v>
      </c>
      <c r="C7" s="3">
        <f t="shared" si="0"/>
        <v>2.9396510958790563</v>
      </c>
      <c r="T7" s="13">
        <v>-3.2</v>
      </c>
      <c r="U7" s="3">
        <v>0.32290000000000002</v>
      </c>
      <c r="V7" s="3">
        <f t="shared" si="1"/>
        <v>1.7598107953143851</v>
      </c>
    </row>
    <row r="8" spans="1:36">
      <c r="A8" s="13">
        <v>-3</v>
      </c>
      <c r="B8" s="3">
        <v>0.21992</v>
      </c>
      <c r="C8" s="3">
        <f t="shared" si="0"/>
        <v>2.1323949069736154</v>
      </c>
      <c r="T8" s="13">
        <v>-3</v>
      </c>
      <c r="U8" s="3">
        <v>0.44914999999999999</v>
      </c>
      <c r="V8" s="3">
        <f t="shared" si="1"/>
        <v>1.4921218773145</v>
      </c>
    </row>
    <row r="9" spans="1:36">
      <c r="A9" s="13">
        <v>-2.8</v>
      </c>
      <c r="B9" s="3">
        <v>0.41150999999999999</v>
      </c>
      <c r="C9" s="3">
        <f t="shared" si="0"/>
        <v>1.5588696556448589</v>
      </c>
      <c r="T9" s="13">
        <v>-2.8</v>
      </c>
      <c r="U9" s="3">
        <v>0.63539000000000001</v>
      </c>
      <c r="V9" s="3">
        <f t="shared" si="1"/>
        <v>1.2545264211393943</v>
      </c>
    </row>
    <row r="10" spans="1:36">
      <c r="A10" s="13">
        <v>-2.6</v>
      </c>
      <c r="B10" s="3">
        <v>0.74822999999999995</v>
      </c>
      <c r="C10" s="3">
        <f t="shared" si="0"/>
        <v>1.1560655014749235</v>
      </c>
      <c r="T10" s="13">
        <v>-2.6</v>
      </c>
      <c r="U10" s="3">
        <v>0.91705000000000003</v>
      </c>
      <c r="V10" s="3">
        <f t="shared" si="1"/>
        <v>1.0442476158728315</v>
      </c>
    </row>
    <row r="11" spans="1:36">
      <c r="A11" s="13">
        <v>-2.4</v>
      </c>
      <c r="B11" s="3">
        <v>1.29345</v>
      </c>
      <c r="C11" s="3">
        <f t="shared" si="0"/>
        <v>0.87927591547193618</v>
      </c>
      <c r="T11" s="13">
        <v>-2.4</v>
      </c>
      <c r="U11" s="3">
        <v>1.3488800000000001</v>
      </c>
      <c r="V11" s="3">
        <f t="shared" si="1"/>
        <v>0.86102020386948119</v>
      </c>
    </row>
    <row r="12" spans="1:36">
      <c r="A12" s="13">
        <v>-2.2000000000000002</v>
      </c>
      <c r="B12" s="3">
        <v>2.06216</v>
      </c>
      <c r="C12" s="3">
        <f t="shared" si="0"/>
        <v>0.69636802379527318</v>
      </c>
      <c r="T12" s="13">
        <v>-2.2000000000000002</v>
      </c>
      <c r="U12" s="3">
        <v>2.0152999999999999</v>
      </c>
      <c r="V12" s="3">
        <f t="shared" si="1"/>
        <v>0.70441751759938398</v>
      </c>
    </row>
    <row r="13" spans="1:36">
      <c r="A13" s="13">
        <v>-2</v>
      </c>
      <c r="B13" s="3">
        <v>2.9510900000000002</v>
      </c>
      <c r="C13" s="3">
        <f t="shared" si="0"/>
        <v>0.58211497639652898</v>
      </c>
      <c r="T13" s="13">
        <v>-2</v>
      </c>
      <c r="U13" s="3">
        <v>3.0778599999999998</v>
      </c>
      <c r="V13" s="3">
        <f t="shared" si="1"/>
        <v>0.5700009365123081</v>
      </c>
    </row>
    <row r="14" spans="1:36">
      <c r="A14" s="13">
        <v>-1.8</v>
      </c>
      <c r="B14" s="3">
        <v>3.84389</v>
      </c>
      <c r="C14" s="3">
        <f t="shared" si="0"/>
        <v>0.51005208178189032</v>
      </c>
      <c r="T14" s="13">
        <v>-1.8</v>
      </c>
      <c r="U14" s="3">
        <v>4.90829</v>
      </c>
      <c r="V14" s="3">
        <f t="shared" si="1"/>
        <v>0.45137228870264612</v>
      </c>
    </row>
    <row r="15" spans="1:36">
      <c r="A15" s="13">
        <v>-1.6</v>
      </c>
      <c r="B15" s="3">
        <v>5.0461999999999998</v>
      </c>
      <c r="C15" s="3">
        <f t="shared" si="0"/>
        <v>0.44516167758098268</v>
      </c>
      <c r="T15" s="13">
        <v>-1.6</v>
      </c>
      <c r="U15" s="3">
        <v>7.9513400000000001</v>
      </c>
      <c r="V15" s="3">
        <f t="shared" si="1"/>
        <v>0.35463356496820492</v>
      </c>
    </row>
    <row r="16" spans="1:36">
      <c r="A16" s="13">
        <v>-1.4</v>
      </c>
      <c r="B16" s="3">
        <v>7.5000200000000001</v>
      </c>
      <c r="C16" s="3">
        <f t="shared" si="0"/>
        <v>0.36514788480658894</v>
      </c>
      <c r="T16" s="13">
        <v>-1.4</v>
      </c>
      <c r="U16" s="3">
        <v>11.40164</v>
      </c>
      <c r="V16" s="3">
        <f t="shared" si="1"/>
        <v>0.29615313740240773</v>
      </c>
    </row>
    <row r="17" spans="1:22">
      <c r="A17" s="13">
        <v>-1.2</v>
      </c>
      <c r="B17" s="3">
        <v>11.71996</v>
      </c>
      <c r="C17" s="3">
        <f t="shared" si="0"/>
        <v>0.29210361738925517</v>
      </c>
      <c r="T17" s="13">
        <v>-1.2</v>
      </c>
      <c r="U17" s="3">
        <v>14.55691</v>
      </c>
      <c r="V17" s="3">
        <f t="shared" si="1"/>
        <v>0.26209902267478569</v>
      </c>
    </row>
    <row r="18" spans="1:22">
      <c r="A18" s="13">
        <v>-1</v>
      </c>
      <c r="B18" s="3">
        <v>16.149819999999998</v>
      </c>
      <c r="C18" s="3">
        <f t="shared" si="0"/>
        <v>0.24883768761215552</v>
      </c>
      <c r="T18" s="13">
        <v>-1</v>
      </c>
      <c r="U18" s="3">
        <v>19.137180000000001</v>
      </c>
      <c r="V18" s="3">
        <f t="shared" si="1"/>
        <v>0.22859200091116641</v>
      </c>
    </row>
    <row r="19" spans="1:22">
      <c r="A19" s="13">
        <v>-0.8</v>
      </c>
      <c r="B19" s="3">
        <v>19.91986</v>
      </c>
      <c r="C19" s="3">
        <f t="shared" si="0"/>
        <v>0.22405614482138425</v>
      </c>
      <c r="T19" s="13">
        <v>-0.8</v>
      </c>
      <c r="U19" s="3">
        <v>22.476510000000001</v>
      </c>
      <c r="V19" s="3">
        <f t="shared" si="1"/>
        <v>0.21092864418250626</v>
      </c>
    </row>
    <row r="20" spans="1:22">
      <c r="A20" s="13">
        <v>-0.6</v>
      </c>
      <c r="B20" s="3">
        <v>25.90063</v>
      </c>
      <c r="C20" s="3">
        <f t="shared" si="0"/>
        <v>0.19649198322013353</v>
      </c>
      <c r="T20" s="13">
        <v>-0.6</v>
      </c>
      <c r="U20" s="3">
        <v>23.184550000000002</v>
      </c>
      <c r="V20" s="3">
        <f t="shared" si="1"/>
        <v>0.20768286417393048</v>
      </c>
    </row>
    <row r="21" spans="1:22">
      <c r="A21" s="13">
        <v>-0.4</v>
      </c>
      <c r="B21" s="3">
        <v>28.90381</v>
      </c>
      <c r="C21" s="3">
        <f t="shared" si="0"/>
        <v>0.18600407253307036</v>
      </c>
      <c r="T21" s="13">
        <v>-0.4</v>
      </c>
      <c r="U21" s="3">
        <v>24.683070000000001</v>
      </c>
      <c r="V21" s="3">
        <f t="shared" si="1"/>
        <v>0.2012799021194302</v>
      </c>
    </row>
    <row r="22" spans="1:22">
      <c r="A22" s="13">
        <v>-0.2</v>
      </c>
      <c r="B22" s="3">
        <v>18.546600000000002</v>
      </c>
      <c r="C22" s="3">
        <f t="shared" si="0"/>
        <v>0.23220301114179279</v>
      </c>
      <c r="T22" s="13">
        <v>-0.2</v>
      </c>
      <c r="U22" s="3">
        <v>24.764939999999999</v>
      </c>
      <c r="V22" s="3">
        <f t="shared" si="1"/>
        <v>0.20094692276676071</v>
      </c>
    </row>
    <row r="23" spans="1:22">
      <c r="A23" s="13">
        <v>0</v>
      </c>
      <c r="B23" s="3">
        <v>8.5879899999999996</v>
      </c>
      <c r="C23" s="3">
        <f t="shared" si="0"/>
        <v>0.34123552266760049</v>
      </c>
      <c r="E23" s="12" t="s">
        <v>15</v>
      </c>
      <c r="F23" s="12" t="s">
        <v>16</v>
      </c>
      <c r="T23" s="13">
        <v>0</v>
      </c>
      <c r="U23" s="3">
        <v>16.15652</v>
      </c>
      <c r="V23" s="3">
        <f t="shared" si="1"/>
        <v>0.24878608660561766</v>
      </c>
    </row>
    <row r="24" spans="1:22">
      <c r="A24" s="13">
        <v>0.2</v>
      </c>
      <c r="B24" s="3">
        <v>3.7258499999999999</v>
      </c>
      <c r="C24" s="3">
        <f t="shared" si="0"/>
        <v>0.51806865501815302</v>
      </c>
      <c r="E24">
        <v>28</v>
      </c>
      <c r="F24" s="10">
        <f t="shared" ref="F24:F32" si="2">E24/(E24+1)</f>
        <v>0.96551724137931039</v>
      </c>
      <c r="T24" s="13">
        <v>0.2</v>
      </c>
      <c r="U24" s="3">
        <v>7.28444</v>
      </c>
      <c r="V24" s="3">
        <f t="shared" si="1"/>
        <v>0.37051168984489807</v>
      </c>
    </row>
    <row r="25" spans="1:22">
      <c r="A25" s="13">
        <v>0.4</v>
      </c>
      <c r="B25" s="3">
        <v>1.60673</v>
      </c>
      <c r="C25" s="3">
        <f t="shared" si="0"/>
        <v>0.78891197561560011</v>
      </c>
      <c r="E25">
        <v>24</v>
      </c>
      <c r="F25" s="10">
        <f t="shared" si="2"/>
        <v>0.96</v>
      </c>
      <c r="T25" s="13">
        <v>0.4</v>
      </c>
      <c r="U25" s="3">
        <v>2.99979</v>
      </c>
      <c r="V25" s="3">
        <f t="shared" si="1"/>
        <v>0.57737047750999038</v>
      </c>
    </row>
    <row r="26" spans="1:22">
      <c r="A26" s="13">
        <v>0.6</v>
      </c>
      <c r="B26" s="3">
        <v>0.69545999999999997</v>
      </c>
      <c r="C26" s="3">
        <f t="shared" si="0"/>
        <v>1.199123521204875</v>
      </c>
      <c r="E26">
        <v>20</v>
      </c>
      <c r="F26" s="10">
        <f t="shared" si="2"/>
        <v>0.95238095238095233</v>
      </c>
      <c r="T26" s="13">
        <v>0.6</v>
      </c>
      <c r="U26" s="3">
        <v>1.28043</v>
      </c>
      <c r="V26" s="3">
        <f t="shared" si="1"/>
        <v>0.88373504907619616</v>
      </c>
    </row>
    <row r="27" spans="1:22">
      <c r="A27" s="13">
        <v>0.8</v>
      </c>
      <c r="B27" s="3">
        <v>0.30303000000000002</v>
      </c>
      <c r="C27" s="3">
        <f t="shared" si="0"/>
        <v>1.8165911207542824</v>
      </c>
      <c r="E27">
        <v>16</v>
      </c>
      <c r="F27" s="10">
        <f t="shared" si="2"/>
        <v>0.94117647058823528</v>
      </c>
      <c r="T27" s="13">
        <v>0.8</v>
      </c>
      <c r="U27" s="3">
        <v>0.57984000000000002</v>
      </c>
      <c r="V27" s="3">
        <f t="shared" si="1"/>
        <v>1.3132454783985423</v>
      </c>
    </row>
    <row r="28" spans="1:22">
      <c r="A28" s="13">
        <v>1</v>
      </c>
      <c r="B28" s="3">
        <v>0.13302</v>
      </c>
      <c r="C28" s="3">
        <f t="shared" si="0"/>
        <v>2.741836340176659</v>
      </c>
      <c r="E28">
        <v>10</v>
      </c>
      <c r="F28" s="10">
        <f t="shared" si="2"/>
        <v>0.90909090909090906</v>
      </c>
      <c r="T28" s="13">
        <v>1</v>
      </c>
      <c r="U28" s="3">
        <v>0.27711000000000002</v>
      </c>
      <c r="V28" s="3">
        <f t="shared" si="1"/>
        <v>1.8996513509888531</v>
      </c>
    </row>
    <row r="29" spans="1:22">
      <c r="A29" s="13">
        <v>1.2</v>
      </c>
      <c r="B29" s="3">
        <v>5.883E-2</v>
      </c>
      <c r="C29" s="3">
        <f t="shared" si="0"/>
        <v>4.1228788735151287</v>
      </c>
      <c r="E29">
        <v>9</v>
      </c>
      <c r="F29" s="10">
        <f t="shared" si="2"/>
        <v>0.9</v>
      </c>
      <c r="T29" s="13">
        <v>1.2</v>
      </c>
      <c r="U29" s="3">
        <v>0.13850999999999999</v>
      </c>
      <c r="V29" s="3">
        <f t="shared" si="1"/>
        <v>2.6869490744815248</v>
      </c>
    </row>
    <row r="30" spans="1:22">
      <c r="A30" s="13">
        <v>1.4</v>
      </c>
      <c r="B30" s="3">
        <v>2.6210000000000001E-2</v>
      </c>
      <c r="C30" s="3">
        <f t="shared" si="0"/>
        <v>6.1768419579771328</v>
      </c>
      <c r="E30">
        <v>6</v>
      </c>
      <c r="F30" s="10">
        <f t="shared" si="2"/>
        <v>0.8571428571428571</v>
      </c>
      <c r="T30" s="13">
        <v>1.4</v>
      </c>
      <c r="U30" s="3">
        <v>7.1889999999999996E-2</v>
      </c>
      <c r="V30" s="3">
        <f t="shared" si="1"/>
        <v>3.7296300744737376</v>
      </c>
    </row>
    <row r="31" spans="1:22">
      <c r="A31" s="13">
        <v>1.6</v>
      </c>
      <c r="B31" s="3">
        <v>1.176E-2</v>
      </c>
      <c r="C31" s="3">
        <f t="shared" si="0"/>
        <v>9.221388919541468</v>
      </c>
      <c r="E31">
        <v>5</v>
      </c>
      <c r="F31" s="10">
        <f t="shared" si="2"/>
        <v>0.83333333333333337</v>
      </c>
      <c r="T31" s="13">
        <v>1.6</v>
      </c>
      <c r="U31" s="3">
        <v>3.8580000000000003E-2</v>
      </c>
      <c r="V31" s="3">
        <f t="shared" si="1"/>
        <v>5.0911851163615811</v>
      </c>
    </row>
    <row r="32" spans="1:22">
      <c r="A32" s="13">
        <v>1.8</v>
      </c>
      <c r="B32" s="3">
        <v>5.3099999999999996E-3</v>
      </c>
      <c r="C32" s="3">
        <f t="shared" si="0"/>
        <v>13.723116159876971</v>
      </c>
      <c r="E32">
        <v>4</v>
      </c>
      <c r="F32" s="10">
        <f t="shared" si="2"/>
        <v>0.8</v>
      </c>
      <c r="T32" s="13">
        <v>1.8</v>
      </c>
      <c r="U32" s="3">
        <v>2.1350000000000001E-2</v>
      </c>
      <c r="V32" s="3">
        <f t="shared" si="1"/>
        <v>6.8438591082915492</v>
      </c>
    </row>
    <row r="33" spans="1:22">
      <c r="A33" s="13">
        <v>2</v>
      </c>
      <c r="B33" s="3">
        <v>2.4199999999999998E-3</v>
      </c>
      <c r="C33" s="3">
        <f t="shared" si="0"/>
        <v>20.327890704543545</v>
      </c>
      <c r="T33" s="13">
        <v>2</v>
      </c>
      <c r="U33" s="3">
        <v>1.2160000000000001E-2</v>
      </c>
      <c r="V33" s="3">
        <f t="shared" si="1"/>
        <v>9.0684531263751467</v>
      </c>
    </row>
    <row r="34" spans="1:22">
      <c r="A34" s="13">
        <v>2.2000000000000002</v>
      </c>
      <c r="B34" s="3">
        <v>1.1100000000000001E-3</v>
      </c>
      <c r="C34" s="3">
        <f t="shared" si="0"/>
        <v>30.015011259383208</v>
      </c>
      <c r="T34" s="13">
        <v>2.2000000000000002</v>
      </c>
      <c r="U34" s="3">
        <v>7.1300000000000001E-3</v>
      </c>
      <c r="V34" s="3">
        <f t="shared" si="1"/>
        <v>11.842822907480814</v>
      </c>
    </row>
    <row r="35" spans="1:22">
      <c r="A35" s="13">
        <v>2.4</v>
      </c>
      <c r="B35" s="3">
        <v>5.1000000000000004E-4</v>
      </c>
      <c r="C35" s="3">
        <f t="shared" si="0"/>
        <v>44.280744277004764</v>
      </c>
      <c r="T35" s="13">
        <v>2.4</v>
      </c>
      <c r="U35" s="3">
        <v>4.2900000000000004E-3</v>
      </c>
      <c r="V35" s="3">
        <f t="shared" si="1"/>
        <v>15.267620413811482</v>
      </c>
    </row>
    <row r="36" spans="1:22">
      <c r="A36" s="13">
        <v>2.6</v>
      </c>
      <c r="B36" s="3">
        <v>2.4000000000000001E-4</v>
      </c>
      <c r="C36" s="3">
        <f t="shared" si="0"/>
        <v>64.549722436790276</v>
      </c>
      <c r="T36" s="13">
        <v>2.6</v>
      </c>
      <c r="U36" s="3">
        <v>2.65E-3</v>
      </c>
      <c r="V36" s="3">
        <f t="shared" si="1"/>
        <v>19.425717247145286</v>
      </c>
    </row>
    <row r="37" spans="1:22">
      <c r="A37" s="13">
        <v>2.8</v>
      </c>
      <c r="B37" s="3">
        <v>1.1E-4</v>
      </c>
      <c r="C37" s="3">
        <f t="shared" si="0"/>
        <v>95.346258924559237</v>
      </c>
      <c r="T37" s="13">
        <v>2.8</v>
      </c>
      <c r="U37" s="3">
        <v>1.67E-3</v>
      </c>
      <c r="V37" s="3">
        <f t="shared" si="1"/>
        <v>24.470439211619819</v>
      </c>
    </row>
    <row r="38" spans="1:22">
      <c r="A38" s="13">
        <v>3</v>
      </c>
      <c r="B38" s="3">
        <v>5.0000000000000002E-5</v>
      </c>
      <c r="C38" s="3">
        <f t="shared" si="0"/>
        <v>141.42135623730951</v>
      </c>
      <c r="T38" s="13">
        <v>3</v>
      </c>
      <c r="U38" s="3">
        <v>1.08E-3</v>
      </c>
      <c r="V38" s="3">
        <f t="shared" si="1"/>
        <v>30.429030972509228</v>
      </c>
    </row>
    <row r="39" spans="1:22">
      <c r="A39" s="13">
        <v>3.2</v>
      </c>
      <c r="B39" s="3">
        <v>3.0000000000000001E-5</v>
      </c>
      <c r="C39" s="3">
        <f t="shared" si="0"/>
        <v>182.57418583505537</v>
      </c>
      <c r="T39" s="13">
        <v>3.2</v>
      </c>
      <c r="U39" s="3">
        <v>7.1000000000000002E-4</v>
      </c>
      <c r="V39" s="3">
        <f t="shared" si="1"/>
        <v>37.52933125204008</v>
      </c>
    </row>
    <row r="40" spans="1:22">
      <c r="A40" s="13">
        <v>3.4</v>
      </c>
      <c r="B40" s="3">
        <v>1.0000000000000001E-5</v>
      </c>
      <c r="C40" s="3">
        <f t="shared" si="0"/>
        <v>316.2277660168379</v>
      </c>
      <c r="T40" s="13">
        <v>3.4</v>
      </c>
      <c r="U40" s="3">
        <v>4.6999999999999999E-4</v>
      </c>
      <c r="V40" s="3">
        <f t="shared" si="1"/>
        <v>46.126560401444252</v>
      </c>
    </row>
    <row r="41" spans="1:22">
      <c r="A41" s="13">
        <v>3.6</v>
      </c>
      <c r="B41" s="3">
        <v>1.0000000000000001E-5</v>
      </c>
      <c r="C41" s="3">
        <f t="shared" si="0"/>
        <v>316.2277660168379</v>
      </c>
      <c r="T41" s="13">
        <v>3.6</v>
      </c>
      <c r="U41" s="3">
        <v>3.1E-4</v>
      </c>
      <c r="V41" s="3">
        <f t="shared" si="1"/>
        <v>56.796183424706484</v>
      </c>
    </row>
    <row r="42" spans="1:22">
      <c r="T42" s="13">
        <v>3.8</v>
      </c>
      <c r="U42" s="3">
        <v>2.1000000000000001E-4</v>
      </c>
      <c r="V42" s="3">
        <f t="shared" si="1"/>
        <v>69.006555934235422</v>
      </c>
    </row>
  </sheetData>
  <mergeCells count="2">
    <mergeCell ref="A1:Q1"/>
    <mergeCell ref="T1:AJ1"/>
  </mergeCells>
  <pageMargins left="0.7" right="0.7" top="0.75" bottom="0.75" header="0.3" footer="0.3"/>
  <pageSetup orientation="portrait" horizontalDpi="1200" verticalDpi="12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O44"/>
  <sheetViews>
    <sheetView workbookViewId="0">
      <selection activeCell="N19" sqref="N19"/>
    </sheetView>
  </sheetViews>
  <sheetFormatPr defaultRowHeight="13.6"/>
  <cols>
    <col min="8" max="10" width="14.7109375" bestFit="1" customWidth="1"/>
    <col min="13" max="15" width="14.7109375" bestFit="1" customWidth="1"/>
  </cols>
  <sheetData>
    <row r="1" spans="1:15">
      <c r="B1" s="75" t="s">
        <v>51</v>
      </c>
      <c r="C1" s="75"/>
      <c r="D1" s="75"/>
      <c r="E1" s="75"/>
      <c r="H1" s="75" t="s">
        <v>52</v>
      </c>
      <c r="I1" s="75"/>
      <c r="J1" s="75"/>
      <c r="L1" s="45">
        <v>4.0270000000000001</v>
      </c>
      <c r="M1" s="45">
        <v>-1.4330000000000001</v>
      </c>
      <c r="N1" s="45">
        <v>-0.94399999999999995</v>
      </c>
      <c r="O1" s="45">
        <v>-0.18099999999999999</v>
      </c>
    </row>
    <row r="2" spans="1:15">
      <c r="A2" s="11" t="s">
        <v>7</v>
      </c>
      <c r="B2" s="11" t="s">
        <v>44</v>
      </c>
      <c r="C2" s="11" t="s">
        <v>45</v>
      </c>
      <c r="D2" s="11" t="s">
        <v>46</v>
      </c>
      <c r="E2" s="11" t="s">
        <v>47</v>
      </c>
      <c r="G2" s="11" t="s">
        <v>7</v>
      </c>
      <c r="H2" s="11" t="s">
        <v>48</v>
      </c>
      <c r="I2" s="11" t="s">
        <v>49</v>
      </c>
      <c r="J2" s="11" t="s">
        <v>50</v>
      </c>
      <c r="L2" s="11" t="s">
        <v>7</v>
      </c>
      <c r="M2" s="11" t="s">
        <v>48</v>
      </c>
      <c r="N2" s="11" t="s">
        <v>49</v>
      </c>
      <c r="O2" s="11" t="s">
        <v>50</v>
      </c>
    </row>
    <row r="3" spans="1:15">
      <c r="A3" s="13">
        <v>-4</v>
      </c>
      <c r="B3">
        <v>1</v>
      </c>
      <c r="C3">
        <v>0</v>
      </c>
      <c r="D3">
        <v>0</v>
      </c>
      <c r="E3">
        <v>0</v>
      </c>
      <c r="G3" s="13">
        <v>-4</v>
      </c>
      <c r="H3" s="2">
        <f t="shared" ref="H3:H43" si="0">SUM(C3:E3)</f>
        <v>0</v>
      </c>
      <c r="I3" s="2">
        <f>SUM(D3:E3)</f>
        <v>0</v>
      </c>
      <c r="J3" s="2">
        <f>E3</f>
        <v>0</v>
      </c>
      <c r="L3" s="13">
        <v>-4</v>
      </c>
      <c r="M3" s="2">
        <f t="shared" ref="M3:M19" si="1">EXP((1.7*$L$1)*($L3-M$1))/(1+EXP((1.7*$L$1)*($L3-M$1)))</f>
        <v>2.3332343093112023E-8</v>
      </c>
      <c r="N3" s="2">
        <f t="shared" ref="N3:O18" si="2">EXP((1.7*$L$1)*($L3-N$1))/(1+EXP((1.7*$L$1)*($L3-N$1)))</f>
        <v>8.2053019871186505E-10</v>
      </c>
      <c r="O3" s="2">
        <f t="shared" si="2"/>
        <v>4.4217211286816009E-12</v>
      </c>
    </row>
    <row r="4" spans="1:15">
      <c r="A4" s="13">
        <v>-3.8</v>
      </c>
      <c r="B4">
        <v>1</v>
      </c>
      <c r="C4">
        <v>0</v>
      </c>
      <c r="D4">
        <v>0</v>
      </c>
      <c r="E4">
        <v>0</v>
      </c>
      <c r="G4" s="13">
        <v>-3.8</v>
      </c>
      <c r="H4" s="2">
        <f t="shared" si="0"/>
        <v>0</v>
      </c>
      <c r="I4" s="2">
        <f t="shared" ref="I4:I43" si="3">SUM(D4:E4)</f>
        <v>0</v>
      </c>
      <c r="J4" s="2">
        <f t="shared" ref="J4:J43" si="4">E4</f>
        <v>0</v>
      </c>
      <c r="L4" s="13">
        <v>-3.8</v>
      </c>
      <c r="M4" s="2">
        <f t="shared" si="1"/>
        <v>9.1745684022425791E-8</v>
      </c>
      <c r="N4" s="2">
        <f t="shared" si="2"/>
        <v>3.226427324958559E-9</v>
      </c>
      <c r="O4" s="2">
        <f t="shared" si="2"/>
        <v>1.7386760328211985E-11</v>
      </c>
    </row>
    <row r="5" spans="1:15">
      <c r="A5" s="13">
        <v>-3.6</v>
      </c>
      <c r="B5">
        <v>1</v>
      </c>
      <c r="C5">
        <v>0</v>
      </c>
      <c r="D5">
        <v>0</v>
      </c>
      <c r="E5">
        <v>0</v>
      </c>
      <c r="G5" s="13">
        <v>-3.6</v>
      </c>
      <c r="H5" s="2">
        <f t="shared" si="0"/>
        <v>0</v>
      </c>
      <c r="I5" s="2">
        <f t="shared" si="3"/>
        <v>0</v>
      </c>
      <c r="J5" s="2">
        <f t="shared" si="4"/>
        <v>0</v>
      </c>
      <c r="L5" s="13">
        <v>-3.6</v>
      </c>
      <c r="M5" s="2">
        <f t="shared" si="1"/>
        <v>3.6075540354767759E-7</v>
      </c>
      <c r="N5" s="2">
        <f t="shared" si="2"/>
        <v>1.2686715523872745E-8</v>
      </c>
      <c r="O5" s="2">
        <f t="shared" si="2"/>
        <v>6.8366915484181397E-11</v>
      </c>
    </row>
    <row r="6" spans="1:15">
      <c r="A6" s="13">
        <v>-3.4</v>
      </c>
      <c r="B6">
        <v>1</v>
      </c>
      <c r="C6">
        <v>0</v>
      </c>
      <c r="D6">
        <v>0</v>
      </c>
      <c r="E6">
        <v>0</v>
      </c>
      <c r="G6" s="13">
        <v>-3.4</v>
      </c>
      <c r="H6" s="2">
        <f t="shared" si="0"/>
        <v>0</v>
      </c>
      <c r="I6" s="2">
        <f t="shared" si="3"/>
        <v>0</v>
      </c>
      <c r="J6" s="2">
        <f t="shared" si="4"/>
        <v>0</v>
      </c>
      <c r="L6" s="13">
        <v>-3.4</v>
      </c>
      <c r="M6" s="2">
        <f t="shared" si="1"/>
        <v>1.4185338517186352E-6</v>
      </c>
      <c r="N6" s="2">
        <f t="shared" si="2"/>
        <v>4.988574981186456E-8</v>
      </c>
      <c r="O6" s="2">
        <f t="shared" si="2"/>
        <v>2.6882725958661637E-10</v>
      </c>
    </row>
    <row r="7" spans="1:15">
      <c r="A7" s="13">
        <v>-3.2</v>
      </c>
      <c r="B7">
        <v>0.99999000000000005</v>
      </c>
      <c r="C7">
        <v>1.0000000000000001E-5</v>
      </c>
      <c r="D7">
        <v>0</v>
      </c>
      <c r="E7">
        <v>0</v>
      </c>
      <c r="G7" s="13">
        <v>-3.2</v>
      </c>
      <c r="H7" s="2">
        <f t="shared" si="0"/>
        <v>1.0000000000000001E-5</v>
      </c>
      <c r="I7" s="2">
        <f t="shared" si="3"/>
        <v>0</v>
      </c>
      <c r="J7" s="2">
        <f t="shared" si="4"/>
        <v>0</v>
      </c>
      <c r="L7" s="13">
        <v>-3.2</v>
      </c>
      <c r="M7" s="2">
        <f t="shared" si="1"/>
        <v>5.577829265132182E-6</v>
      </c>
      <c r="N7" s="2">
        <f t="shared" si="2"/>
        <v>1.9615697681353017E-7</v>
      </c>
      <c r="O7" s="2">
        <f t="shared" si="2"/>
        <v>1.0570623954958725E-9</v>
      </c>
    </row>
    <row r="8" spans="1:15">
      <c r="A8" s="13">
        <v>-3</v>
      </c>
      <c r="B8">
        <v>0.99997999999999998</v>
      </c>
      <c r="C8">
        <v>2.0000000000000002E-5</v>
      </c>
      <c r="D8">
        <v>0</v>
      </c>
      <c r="E8">
        <v>0</v>
      </c>
      <c r="G8" s="13">
        <v>-3</v>
      </c>
      <c r="H8" s="2">
        <f t="shared" si="0"/>
        <v>2.0000000000000002E-5</v>
      </c>
      <c r="I8" s="2">
        <f t="shared" si="3"/>
        <v>0</v>
      </c>
      <c r="J8" s="2">
        <f t="shared" si="4"/>
        <v>0</v>
      </c>
      <c r="L8" s="13">
        <v>-3</v>
      </c>
      <c r="M8" s="2">
        <f t="shared" si="1"/>
        <v>2.1932363368407327E-5</v>
      </c>
      <c r="N8" s="2">
        <f t="shared" si="2"/>
        <v>7.7131331482991531E-7</v>
      </c>
      <c r="O8" s="2">
        <f t="shared" si="2"/>
        <v>4.1565014913562227E-9</v>
      </c>
    </row>
    <row r="9" spans="1:15">
      <c r="A9" s="13">
        <v>-2.8</v>
      </c>
      <c r="B9">
        <v>0.99990999999999997</v>
      </c>
      <c r="C9">
        <v>8.0000000000000007E-5</v>
      </c>
      <c r="D9">
        <v>0</v>
      </c>
      <c r="E9">
        <v>0</v>
      </c>
      <c r="G9" s="13">
        <v>-2.8</v>
      </c>
      <c r="H9" s="2">
        <f t="shared" si="0"/>
        <v>8.0000000000000007E-5</v>
      </c>
      <c r="I9" s="2">
        <f t="shared" si="3"/>
        <v>0</v>
      </c>
      <c r="J9" s="2">
        <f t="shared" si="4"/>
        <v>0</v>
      </c>
      <c r="L9" s="13">
        <v>-2.8</v>
      </c>
      <c r="M9" s="2">
        <f t="shared" si="1"/>
        <v>8.6235249327572508E-5</v>
      </c>
      <c r="N9" s="2">
        <f t="shared" si="2"/>
        <v>3.0328935325276762E-6</v>
      </c>
      <c r="O9" s="2">
        <f t="shared" si="2"/>
        <v>1.6343883354713545E-8</v>
      </c>
    </row>
    <row r="10" spans="1:15">
      <c r="A10" s="13">
        <v>-2.6</v>
      </c>
      <c r="B10">
        <v>0.99965999999999999</v>
      </c>
      <c r="C10">
        <v>3.3E-4</v>
      </c>
      <c r="D10">
        <v>1.0000000000000001E-5</v>
      </c>
      <c r="E10">
        <v>0</v>
      </c>
      <c r="G10" s="13">
        <v>-2.6</v>
      </c>
      <c r="H10" s="2">
        <f t="shared" si="0"/>
        <v>3.4000000000000002E-4</v>
      </c>
      <c r="I10" s="2">
        <f t="shared" si="3"/>
        <v>1.0000000000000001E-5</v>
      </c>
      <c r="J10" s="2">
        <f t="shared" si="4"/>
        <v>0</v>
      </c>
      <c r="L10" s="13">
        <v>-2.6</v>
      </c>
      <c r="M10" s="2">
        <f t="shared" si="1"/>
        <v>3.3900206487046331E-4</v>
      </c>
      <c r="N10" s="2">
        <f t="shared" si="2"/>
        <v>1.1925610522063569E-5</v>
      </c>
      <c r="O10" s="2">
        <f t="shared" si="2"/>
        <v>6.4266189756549247E-8</v>
      </c>
    </row>
    <row r="11" spans="1:15">
      <c r="A11" s="13">
        <v>-2.4</v>
      </c>
      <c r="B11">
        <v>0.99866999999999995</v>
      </c>
      <c r="C11">
        <v>1.2800000000000001E-3</v>
      </c>
      <c r="D11">
        <v>5.0000000000000002E-5</v>
      </c>
      <c r="E11">
        <v>0</v>
      </c>
      <c r="G11" s="13">
        <v>-2.4</v>
      </c>
      <c r="H11" s="2">
        <f t="shared" si="0"/>
        <v>1.33E-3</v>
      </c>
      <c r="I11" s="2">
        <f t="shared" si="3"/>
        <v>5.0000000000000002E-5</v>
      </c>
      <c r="J11" s="2">
        <f t="shared" si="4"/>
        <v>0</v>
      </c>
      <c r="L11" s="13">
        <v>-2.4</v>
      </c>
      <c r="M11" s="2">
        <f t="shared" si="1"/>
        <v>1.3316748246686948E-3</v>
      </c>
      <c r="N11" s="2">
        <f t="shared" si="2"/>
        <v>4.6891351971259486E-5</v>
      </c>
      <c r="O11" s="2">
        <f t="shared" si="2"/>
        <v>2.5270264574484032E-7</v>
      </c>
    </row>
    <row r="12" spans="1:15">
      <c r="A12" s="13">
        <v>-2.2000000000000002</v>
      </c>
      <c r="B12">
        <v>0.99480000000000002</v>
      </c>
      <c r="C12">
        <v>5.0200000000000002E-3</v>
      </c>
      <c r="D12">
        <v>1.8000000000000001E-4</v>
      </c>
      <c r="E12">
        <v>0</v>
      </c>
      <c r="G12" s="13">
        <v>-2.2000000000000002</v>
      </c>
      <c r="H12" s="2">
        <f t="shared" si="0"/>
        <v>5.1999999999999998E-3</v>
      </c>
      <c r="I12" s="2">
        <f t="shared" si="3"/>
        <v>1.8000000000000001E-4</v>
      </c>
      <c r="J12" s="2">
        <f t="shared" si="4"/>
        <v>0</v>
      </c>
      <c r="L12" s="13">
        <v>-2.2000000000000002</v>
      </c>
      <c r="M12" s="2">
        <f t="shared" si="1"/>
        <v>5.2159455363244558E-3</v>
      </c>
      <c r="N12" s="2">
        <f t="shared" si="2"/>
        <v>1.8435731127737728E-4</v>
      </c>
      <c r="O12" s="2">
        <f t="shared" si="2"/>
        <v>9.9365766237665952E-7</v>
      </c>
    </row>
    <row r="13" spans="1:15">
      <c r="A13" s="13">
        <v>-2</v>
      </c>
      <c r="B13">
        <v>0.97985</v>
      </c>
      <c r="C13">
        <v>1.9429999999999999E-2</v>
      </c>
      <c r="D13">
        <v>7.2000000000000005E-4</v>
      </c>
      <c r="E13">
        <v>0</v>
      </c>
      <c r="G13" s="13">
        <v>-2</v>
      </c>
      <c r="H13" s="2">
        <f>SUM(C13:E13)</f>
        <v>2.0149999999999998E-2</v>
      </c>
      <c r="I13" s="2">
        <f t="shared" si="3"/>
        <v>7.2000000000000005E-4</v>
      </c>
      <c r="J13" s="2">
        <f t="shared" si="4"/>
        <v>0</v>
      </c>
      <c r="L13" s="13">
        <v>-2</v>
      </c>
      <c r="M13" s="2">
        <f t="shared" si="1"/>
        <v>2.0200802872472071E-2</v>
      </c>
      <c r="N13" s="2">
        <f t="shared" si="2"/>
        <v>7.2452435031705644E-4</v>
      </c>
      <c r="O13" s="2">
        <f t="shared" si="2"/>
        <v>3.907174782417161E-6</v>
      </c>
    </row>
    <row r="14" spans="1:15">
      <c r="A14" s="13">
        <v>-1.8</v>
      </c>
      <c r="B14" s="16">
        <v>0.92517000000000005</v>
      </c>
      <c r="C14" s="16">
        <v>7.1989999999999998E-2</v>
      </c>
      <c r="D14">
        <v>2.82E-3</v>
      </c>
      <c r="E14">
        <v>2.0000000000000002E-5</v>
      </c>
      <c r="G14" s="13">
        <v>-1.8</v>
      </c>
      <c r="H14" s="2">
        <f t="shared" si="0"/>
        <v>7.4830000000000008E-2</v>
      </c>
      <c r="I14" s="2">
        <f t="shared" si="3"/>
        <v>2.8400000000000001E-3</v>
      </c>
      <c r="J14" s="2">
        <f t="shared" si="4"/>
        <v>2.0000000000000002E-5</v>
      </c>
      <c r="L14" s="13">
        <v>-1.8</v>
      </c>
      <c r="M14" s="2">
        <f t="shared" si="1"/>
        <v>7.4990310551046782E-2</v>
      </c>
      <c r="N14" s="2">
        <f t="shared" si="2"/>
        <v>2.8428809283395813E-3</v>
      </c>
      <c r="O14" s="2">
        <f t="shared" si="2"/>
        <v>1.5363323753655739E-5</v>
      </c>
    </row>
    <row r="15" spans="1:15">
      <c r="A15" s="13">
        <v>-1.6</v>
      </c>
      <c r="B15" s="16">
        <v>0.75871</v>
      </c>
      <c r="C15" s="16">
        <v>0.23024</v>
      </c>
      <c r="D15">
        <v>1.0999999999999999E-2</v>
      </c>
      <c r="E15">
        <v>6.0000000000000002E-5</v>
      </c>
      <c r="G15" s="13">
        <v>-1.6</v>
      </c>
      <c r="H15" s="2">
        <f t="shared" si="0"/>
        <v>0.24130000000000001</v>
      </c>
      <c r="I15" s="2">
        <f t="shared" si="3"/>
        <v>1.1059999999999999E-2</v>
      </c>
      <c r="J15" s="2">
        <f t="shared" si="4"/>
        <v>6.0000000000000002E-5</v>
      </c>
      <c r="L15" s="13">
        <v>-1.6</v>
      </c>
      <c r="M15" s="2">
        <f t="shared" si="1"/>
        <v>0.24172135252478974</v>
      </c>
      <c r="N15" s="2">
        <f t="shared" si="2"/>
        <v>1.1086152610933785E-2</v>
      </c>
      <c r="O15" s="2">
        <f t="shared" si="2"/>
        <v>6.0407788684114842E-5</v>
      </c>
    </row>
    <row r="16" spans="1:15">
      <c r="A16" s="18">
        <v>-1.4</v>
      </c>
      <c r="B16" s="16">
        <v>0.44433</v>
      </c>
      <c r="C16" s="16">
        <v>0.51356000000000002</v>
      </c>
      <c r="D16">
        <v>4.1869999999999997E-2</v>
      </c>
      <c r="E16">
        <v>2.4000000000000001E-4</v>
      </c>
      <c r="G16" s="17">
        <v>-1.4</v>
      </c>
      <c r="H16" s="19">
        <f t="shared" si="0"/>
        <v>0.55567</v>
      </c>
      <c r="I16" s="2">
        <f t="shared" si="3"/>
        <v>4.2109999999999995E-2</v>
      </c>
      <c r="J16" s="2">
        <f t="shared" si="4"/>
        <v>2.4000000000000001E-4</v>
      </c>
      <c r="L16" s="17">
        <v>-1.4</v>
      </c>
      <c r="M16" s="19">
        <f t="shared" si="1"/>
        <v>0.55623968403773028</v>
      </c>
      <c r="N16" s="2">
        <f t="shared" si="2"/>
        <v>4.2219743792330663E-2</v>
      </c>
      <c r="O16" s="2">
        <f t="shared" si="2"/>
        <v>2.3748891313451201E-4</v>
      </c>
    </row>
    <row r="17" spans="1:15">
      <c r="A17" s="13">
        <v>-1.2</v>
      </c>
      <c r="B17">
        <v>0.16899</v>
      </c>
      <c r="C17">
        <v>0.68362000000000001</v>
      </c>
      <c r="D17">
        <v>0.14646000000000001</v>
      </c>
      <c r="E17">
        <v>9.3000000000000005E-4</v>
      </c>
      <c r="G17" s="13">
        <v>-1.2</v>
      </c>
      <c r="H17" s="2">
        <f t="shared" si="0"/>
        <v>0.83101000000000003</v>
      </c>
      <c r="I17" s="2">
        <f t="shared" si="3"/>
        <v>0.14738999999999999</v>
      </c>
      <c r="J17" s="2">
        <f t="shared" si="4"/>
        <v>9.3000000000000005E-4</v>
      </c>
      <c r="L17" s="13">
        <v>-1.2</v>
      </c>
      <c r="M17" s="2">
        <f t="shared" si="1"/>
        <v>0.83133168478793096</v>
      </c>
      <c r="N17" s="2">
        <f t="shared" si="2"/>
        <v>0.14772580671739047</v>
      </c>
      <c r="O17" s="2">
        <f t="shared" si="2"/>
        <v>9.3318627818756534E-4</v>
      </c>
    </row>
    <row r="18" spans="1:15">
      <c r="A18" s="13">
        <v>-1</v>
      </c>
      <c r="B18">
        <v>4.9169999999999998E-2</v>
      </c>
      <c r="C18">
        <v>0.54615000000000002</v>
      </c>
      <c r="D18">
        <v>0.40103</v>
      </c>
      <c r="E18">
        <v>3.65E-3</v>
      </c>
      <c r="G18" s="17">
        <v>-1</v>
      </c>
      <c r="H18" s="2">
        <f t="shared" si="0"/>
        <v>0.95083000000000006</v>
      </c>
      <c r="I18" s="19">
        <f t="shared" si="3"/>
        <v>0.40467999999999998</v>
      </c>
      <c r="J18" s="2">
        <f t="shared" si="4"/>
        <v>3.65E-3</v>
      </c>
      <c r="L18" s="17">
        <v>-1</v>
      </c>
      <c r="M18" s="2">
        <f t="shared" si="1"/>
        <v>0.95093383067927162</v>
      </c>
      <c r="N18" s="19">
        <f>EXP((1.7*$L$1)*($L18-N$1))/(1+EXP((1.7*$L$1)*($L18-N$1)))</f>
        <v>0.40531425544896071</v>
      </c>
      <c r="O18" s="2">
        <f t="shared" si="2"/>
        <v>3.6593922247124362E-3</v>
      </c>
    </row>
    <row r="19" spans="1:15">
      <c r="A19" s="13">
        <v>-0.8</v>
      </c>
      <c r="B19">
        <v>1.298E-2</v>
      </c>
      <c r="C19">
        <v>0.25928000000000001</v>
      </c>
      <c r="D19">
        <v>0.71352000000000004</v>
      </c>
      <c r="E19">
        <v>1.422E-2</v>
      </c>
      <c r="G19" s="17">
        <v>-0.8</v>
      </c>
      <c r="H19" s="2">
        <f t="shared" si="0"/>
        <v>0.98702000000000012</v>
      </c>
      <c r="I19" s="19">
        <f t="shared" si="3"/>
        <v>0.72774000000000005</v>
      </c>
      <c r="J19" s="2">
        <f t="shared" si="4"/>
        <v>1.422E-2</v>
      </c>
      <c r="L19" s="17">
        <v>-0.8</v>
      </c>
      <c r="M19" s="2">
        <f t="shared" si="1"/>
        <v>0.98704782416309889</v>
      </c>
      <c r="N19" s="19">
        <f>EXP((1.7*$L$1)*($L19-N$1))/(1+EXP((1.7*$L$1)*($L19-N$1)))</f>
        <v>0.72825944578858426</v>
      </c>
      <c r="O19" s="2">
        <f>EXP((1.7*$L$1)*($L19-O$1))/(1+EXP((1.7*$L$1)*($L19-O$1)))</f>
        <v>1.4236433740350987E-2</v>
      </c>
    </row>
    <row r="20" spans="1:15">
      <c r="A20" s="13">
        <v>-0.6</v>
      </c>
      <c r="B20">
        <v>3.3300000000000001E-3</v>
      </c>
      <c r="C20">
        <v>8.3540000000000003E-2</v>
      </c>
      <c r="D20">
        <v>0.85945000000000005</v>
      </c>
      <c r="E20">
        <v>5.3679999999999999E-2</v>
      </c>
      <c r="G20" s="13">
        <v>-0.6</v>
      </c>
      <c r="H20" s="2">
        <f t="shared" si="0"/>
        <v>0.99666999999999994</v>
      </c>
      <c r="I20" s="2">
        <f t="shared" si="3"/>
        <v>0.91313</v>
      </c>
      <c r="J20" s="2">
        <f t="shared" si="4"/>
        <v>5.3679999999999999E-2</v>
      </c>
      <c r="L20" s="13">
        <v>-0.6</v>
      </c>
      <c r="M20" s="2">
        <f t="shared" ref="M20:O43" si="5">EXP((1.7*$L$1)*($L20-M$1))/(1+EXP((1.7*$L$1)*($L20-M$1)))</f>
        <v>0.99667393815999861</v>
      </c>
      <c r="N20" s="2">
        <f t="shared" si="5"/>
        <v>0.91333001124633284</v>
      </c>
      <c r="O20" s="2">
        <f t="shared" si="5"/>
        <v>5.3736321969281915E-2</v>
      </c>
    </row>
    <row r="21" spans="1:15">
      <c r="A21" s="13">
        <v>-0.4</v>
      </c>
      <c r="B21">
        <v>8.4999999999999995E-4</v>
      </c>
      <c r="C21">
        <v>2.2769999999999999E-2</v>
      </c>
      <c r="D21">
        <v>0.79400999999999999</v>
      </c>
      <c r="E21">
        <v>0.18237</v>
      </c>
      <c r="G21" s="13">
        <v>-0.4</v>
      </c>
      <c r="H21" s="2">
        <f t="shared" si="0"/>
        <v>0.99914999999999998</v>
      </c>
      <c r="I21" s="2">
        <f t="shared" si="3"/>
        <v>0.97638000000000003</v>
      </c>
      <c r="J21" s="2">
        <f t="shared" si="4"/>
        <v>0.18237</v>
      </c>
      <c r="L21" s="13">
        <v>-0.4</v>
      </c>
      <c r="M21" s="2">
        <f t="shared" si="5"/>
        <v>0.9991520280763766</v>
      </c>
      <c r="N21" s="2">
        <f t="shared" si="5"/>
        <v>0.97643555168634422</v>
      </c>
      <c r="O21" s="2">
        <f t="shared" si="5"/>
        <v>0.18253709693283304</v>
      </c>
    </row>
    <row r="22" spans="1:15">
      <c r="A22" s="13">
        <v>-0.2</v>
      </c>
      <c r="B22">
        <v>2.2000000000000001E-4</v>
      </c>
      <c r="C22">
        <v>5.8999999999999999E-3</v>
      </c>
      <c r="D22">
        <v>0.52664</v>
      </c>
      <c r="E22">
        <v>0.46725</v>
      </c>
      <c r="G22" s="17">
        <v>-0.2</v>
      </c>
      <c r="H22" s="2">
        <f t="shared" si="0"/>
        <v>0.99978999999999996</v>
      </c>
      <c r="I22" s="2">
        <f t="shared" si="3"/>
        <v>0.99388999999999994</v>
      </c>
      <c r="J22" s="19">
        <f t="shared" si="4"/>
        <v>0.46725</v>
      </c>
      <c r="L22" s="17">
        <v>-0.2</v>
      </c>
      <c r="M22" s="2">
        <f t="shared" si="5"/>
        <v>0.99978421122280203</v>
      </c>
      <c r="N22" s="2">
        <f t="shared" si="5"/>
        <v>0.993900010750562</v>
      </c>
      <c r="O22" s="19">
        <f t="shared" si="5"/>
        <v>0.46752774459632129</v>
      </c>
    </row>
    <row r="23" spans="1:15">
      <c r="A23" s="13">
        <v>0</v>
      </c>
      <c r="B23">
        <v>6.0000000000000002E-5</v>
      </c>
      <c r="C23">
        <v>1.5100000000000001E-3</v>
      </c>
      <c r="D23">
        <v>0.22322</v>
      </c>
      <c r="E23">
        <v>0.77522000000000002</v>
      </c>
      <c r="G23" s="13">
        <v>0</v>
      </c>
      <c r="H23" s="2">
        <f t="shared" si="0"/>
        <v>0.99995000000000001</v>
      </c>
      <c r="I23" s="2">
        <f t="shared" si="3"/>
        <v>0.99843999999999999</v>
      </c>
      <c r="J23" s="2">
        <f t="shared" si="4"/>
        <v>0.77522000000000002</v>
      </c>
      <c r="L23" s="13">
        <v>0</v>
      </c>
      <c r="M23" s="2">
        <f t="shared" si="5"/>
        <v>0.99994511275614151</v>
      </c>
      <c r="N23" s="2">
        <f t="shared" si="5"/>
        <v>0.99844159002695754</v>
      </c>
      <c r="O23" s="2">
        <f t="shared" si="5"/>
        <v>0.77540869317939787</v>
      </c>
    </row>
    <row r="24" spans="1:15">
      <c r="A24" s="13">
        <v>0.2</v>
      </c>
      <c r="B24">
        <v>1.0000000000000001E-5</v>
      </c>
      <c r="C24">
        <v>3.8000000000000002E-4</v>
      </c>
      <c r="D24">
        <v>6.8279999999999993E-2</v>
      </c>
      <c r="E24">
        <v>0.93132000000000004</v>
      </c>
      <c r="G24" s="13">
        <v>0.2</v>
      </c>
      <c r="H24" s="2">
        <f t="shared" si="0"/>
        <v>0.99998000000000009</v>
      </c>
      <c r="I24" s="2">
        <f t="shared" si="3"/>
        <v>0.99960000000000004</v>
      </c>
      <c r="J24" s="2">
        <f t="shared" si="4"/>
        <v>0.93132000000000004</v>
      </c>
      <c r="L24" s="13">
        <v>0.2</v>
      </c>
      <c r="M24" s="2">
        <f t="shared" si="5"/>
        <v>0.99998604075659348</v>
      </c>
      <c r="N24" s="2">
        <f t="shared" si="5"/>
        <v>0.99960321122331519</v>
      </c>
      <c r="O24" s="2">
        <f t="shared" si="5"/>
        <v>0.93139307382949421</v>
      </c>
    </row>
    <row r="25" spans="1:15">
      <c r="A25" s="13">
        <v>0.4</v>
      </c>
      <c r="B25">
        <v>0</v>
      </c>
      <c r="C25">
        <v>1E-4</v>
      </c>
      <c r="D25">
        <v>1.831E-2</v>
      </c>
      <c r="E25">
        <v>0.98158999999999996</v>
      </c>
      <c r="G25" s="13">
        <v>0.4</v>
      </c>
      <c r="H25" s="2">
        <f t="shared" si="0"/>
        <v>1</v>
      </c>
      <c r="I25" s="2">
        <f t="shared" si="3"/>
        <v>0.99990000000000001</v>
      </c>
      <c r="J25" s="2">
        <f t="shared" si="4"/>
        <v>0.98158999999999996</v>
      </c>
      <c r="L25" s="13">
        <v>0.4</v>
      </c>
      <c r="M25" s="2">
        <f t="shared" si="5"/>
        <v>0.9999964499122983</v>
      </c>
      <c r="N25" s="2">
        <f t="shared" si="5"/>
        <v>0.99989906063263034</v>
      </c>
      <c r="O25" s="2">
        <f t="shared" si="5"/>
        <v>0.98161145957303697</v>
      </c>
    </row>
    <row r="26" spans="1:15">
      <c r="A26" s="13">
        <v>0.6</v>
      </c>
      <c r="B26">
        <v>0</v>
      </c>
      <c r="C26">
        <v>2.0000000000000002E-5</v>
      </c>
      <c r="D26">
        <v>4.7200000000000002E-3</v>
      </c>
      <c r="E26">
        <v>0.99524999999999997</v>
      </c>
      <c r="G26" s="13">
        <v>0.6</v>
      </c>
      <c r="H26" s="2">
        <f t="shared" si="0"/>
        <v>0.99998999999999993</v>
      </c>
      <c r="I26" s="2">
        <f t="shared" si="3"/>
        <v>0.99996999999999991</v>
      </c>
      <c r="J26" s="2">
        <f t="shared" si="4"/>
        <v>0.99524999999999997</v>
      </c>
      <c r="L26" s="13">
        <v>0.6</v>
      </c>
      <c r="M26" s="2">
        <f t="shared" si="5"/>
        <v>0.99999909715559099</v>
      </c>
      <c r="N26" s="2">
        <f t="shared" si="5"/>
        <v>0.99997432763079652</v>
      </c>
      <c r="O26" s="2">
        <f t="shared" si="5"/>
        <v>0.99525849499278873</v>
      </c>
    </row>
    <row r="27" spans="1:15">
      <c r="A27" s="13">
        <v>0.8</v>
      </c>
      <c r="B27">
        <v>0</v>
      </c>
      <c r="C27">
        <v>1.0000000000000001E-5</v>
      </c>
      <c r="D27">
        <v>1.1999999999999999E-3</v>
      </c>
      <c r="E27">
        <v>0.99878999999999996</v>
      </c>
      <c r="G27" s="13">
        <v>0.8</v>
      </c>
      <c r="H27" s="2">
        <f t="shared" si="0"/>
        <v>1</v>
      </c>
      <c r="I27" s="2">
        <f t="shared" si="3"/>
        <v>0.99998999999999993</v>
      </c>
      <c r="J27" s="2">
        <f t="shared" si="4"/>
        <v>0.99878999999999996</v>
      </c>
      <c r="L27" s="13">
        <v>0.8</v>
      </c>
      <c r="M27" s="2">
        <f t="shared" si="5"/>
        <v>0.99999977039259691</v>
      </c>
      <c r="N27" s="2">
        <f t="shared" si="5"/>
        <v>0.99999347099584279</v>
      </c>
      <c r="O27" s="2">
        <f t="shared" si="5"/>
        <v>0.99878988362843835</v>
      </c>
    </row>
    <row r="28" spans="1:15">
      <c r="A28" s="13">
        <v>1</v>
      </c>
      <c r="B28">
        <v>0</v>
      </c>
      <c r="C28">
        <v>0</v>
      </c>
      <c r="D28">
        <v>3.1E-4</v>
      </c>
      <c r="E28">
        <v>0.99968999999999997</v>
      </c>
      <c r="G28" s="13">
        <v>1</v>
      </c>
      <c r="H28" s="2">
        <f t="shared" si="0"/>
        <v>1</v>
      </c>
      <c r="I28" s="2">
        <f t="shared" si="3"/>
        <v>1</v>
      </c>
      <c r="J28" s="2">
        <f t="shared" si="4"/>
        <v>0.99968999999999997</v>
      </c>
      <c r="L28" s="13">
        <v>1</v>
      </c>
      <c r="M28" s="2">
        <f t="shared" si="5"/>
        <v>0.99999994160728856</v>
      </c>
      <c r="N28" s="2">
        <f t="shared" si="5"/>
        <v>0.99999833956552919</v>
      </c>
      <c r="O28" s="2">
        <f t="shared" si="5"/>
        <v>0.99969197080072703</v>
      </c>
    </row>
    <row r="29" spans="1:15">
      <c r="A29" s="13">
        <v>1.2</v>
      </c>
      <c r="B29">
        <v>0</v>
      </c>
      <c r="C29">
        <v>0</v>
      </c>
      <c r="D29">
        <v>8.0000000000000007E-5</v>
      </c>
      <c r="E29">
        <v>0.99992000000000003</v>
      </c>
      <c r="G29" s="13">
        <v>1.2</v>
      </c>
      <c r="H29" s="2">
        <f t="shared" si="0"/>
        <v>1</v>
      </c>
      <c r="I29" s="2">
        <f t="shared" si="3"/>
        <v>1</v>
      </c>
      <c r="J29" s="2">
        <f t="shared" si="4"/>
        <v>0.99992000000000003</v>
      </c>
      <c r="L29" s="13">
        <v>1.2</v>
      </c>
      <c r="M29" s="2">
        <f t="shared" si="5"/>
        <v>0.99999998514983279</v>
      </c>
      <c r="N29" s="2">
        <f t="shared" si="5"/>
        <v>0.99999957772539938</v>
      </c>
      <c r="O29" s="2">
        <f t="shared" si="5"/>
        <v>0.99992164542959194</v>
      </c>
    </row>
    <row r="30" spans="1:15">
      <c r="A30" s="13">
        <v>1.4</v>
      </c>
      <c r="B30">
        <v>0</v>
      </c>
      <c r="C30">
        <v>0</v>
      </c>
      <c r="D30">
        <v>2.0000000000000002E-5</v>
      </c>
      <c r="E30">
        <v>0.99997999999999998</v>
      </c>
      <c r="G30" s="13">
        <v>1.4</v>
      </c>
      <c r="H30" s="2">
        <f t="shared" si="0"/>
        <v>1</v>
      </c>
      <c r="I30" s="2">
        <f t="shared" si="3"/>
        <v>1</v>
      </c>
      <c r="J30" s="2">
        <f t="shared" si="4"/>
        <v>0.99997999999999998</v>
      </c>
      <c r="L30" s="13">
        <v>1.4</v>
      </c>
      <c r="M30" s="2">
        <f t="shared" si="5"/>
        <v>0.99999999622337354</v>
      </c>
      <c r="N30" s="2">
        <f t="shared" si="5"/>
        <v>0.99999989260902689</v>
      </c>
      <c r="O30" s="2">
        <f t="shared" si="5"/>
        <v>0.99998007206074313</v>
      </c>
    </row>
    <row r="31" spans="1:15">
      <c r="A31" s="13">
        <v>1.6</v>
      </c>
      <c r="B31">
        <v>0</v>
      </c>
      <c r="C31">
        <v>0</v>
      </c>
      <c r="D31">
        <v>1.0000000000000001E-5</v>
      </c>
      <c r="E31">
        <v>0.99999000000000005</v>
      </c>
      <c r="G31" s="13">
        <v>1.6</v>
      </c>
      <c r="H31" s="2">
        <f t="shared" si="0"/>
        <v>1</v>
      </c>
      <c r="I31" s="2">
        <f t="shared" si="3"/>
        <v>1</v>
      </c>
      <c r="J31" s="2">
        <f t="shared" si="4"/>
        <v>0.99999000000000005</v>
      </c>
      <c r="L31" s="13">
        <v>1.6</v>
      </c>
      <c r="M31" s="2">
        <f t="shared" si="5"/>
        <v>0.99999999903954573</v>
      </c>
      <c r="N31" s="2">
        <f t="shared" si="5"/>
        <v>0.99999997268881813</v>
      </c>
      <c r="O31" s="2">
        <f t="shared" si="5"/>
        <v>0.99999493194259226</v>
      </c>
    </row>
    <row r="32" spans="1:15">
      <c r="A32" s="13">
        <v>1.8</v>
      </c>
      <c r="B32">
        <v>0</v>
      </c>
      <c r="C32">
        <v>0</v>
      </c>
      <c r="D32">
        <v>0</v>
      </c>
      <c r="E32">
        <v>1</v>
      </c>
      <c r="G32" s="13">
        <v>1.8</v>
      </c>
      <c r="H32" s="2">
        <f t="shared" si="0"/>
        <v>1</v>
      </c>
      <c r="I32" s="2">
        <f t="shared" si="3"/>
        <v>1</v>
      </c>
      <c r="J32" s="2">
        <f t="shared" si="4"/>
        <v>1</v>
      </c>
      <c r="L32" s="13">
        <v>1.8</v>
      </c>
      <c r="M32" s="2">
        <f t="shared" si="5"/>
        <v>0.99999999975574172</v>
      </c>
      <c r="N32" s="2">
        <f t="shared" si="5"/>
        <v>0.99999999305434539</v>
      </c>
      <c r="O32" s="2">
        <f t="shared" si="5"/>
        <v>0.9999987111100177</v>
      </c>
    </row>
    <row r="33" spans="1:15">
      <c r="A33" s="13">
        <v>2</v>
      </c>
      <c r="B33">
        <v>0</v>
      </c>
      <c r="C33">
        <v>0</v>
      </c>
      <c r="D33">
        <v>0</v>
      </c>
      <c r="E33">
        <v>1</v>
      </c>
      <c r="G33" s="13">
        <v>2</v>
      </c>
      <c r="H33" s="2">
        <f t="shared" si="0"/>
        <v>1</v>
      </c>
      <c r="I33" s="2">
        <f t="shared" si="3"/>
        <v>1</v>
      </c>
      <c r="J33" s="2">
        <f t="shared" si="4"/>
        <v>1</v>
      </c>
      <c r="L33" s="13">
        <v>2</v>
      </c>
      <c r="M33" s="2">
        <f t="shared" si="5"/>
        <v>0.99999999993788136</v>
      </c>
      <c r="N33" s="2">
        <f t="shared" si="5"/>
        <v>0.99999999823361296</v>
      </c>
      <c r="O33" s="2">
        <f t="shared" si="5"/>
        <v>0.99999967221509722</v>
      </c>
    </row>
    <row r="34" spans="1:15">
      <c r="A34" s="13">
        <v>2.2000000000000002</v>
      </c>
      <c r="B34">
        <v>0</v>
      </c>
      <c r="C34">
        <v>0</v>
      </c>
      <c r="D34">
        <v>0</v>
      </c>
      <c r="E34">
        <v>1</v>
      </c>
      <c r="G34" s="13">
        <v>2.2000000000000002</v>
      </c>
      <c r="H34" s="2">
        <f t="shared" si="0"/>
        <v>1</v>
      </c>
      <c r="I34" s="2">
        <f t="shared" si="3"/>
        <v>1</v>
      </c>
      <c r="J34" s="2">
        <f t="shared" si="4"/>
        <v>1</v>
      </c>
      <c r="L34" s="13">
        <v>2.2000000000000002</v>
      </c>
      <c r="M34" s="2">
        <f t="shared" si="5"/>
        <v>0.9999999999842023</v>
      </c>
      <c r="N34" s="2">
        <f t="shared" si="5"/>
        <v>0.99999999955078056</v>
      </c>
      <c r="O34" s="2">
        <f t="shared" si="5"/>
        <v>0.99999991663922683</v>
      </c>
    </row>
    <row r="35" spans="1:15">
      <c r="A35" s="13">
        <v>2.4</v>
      </c>
      <c r="B35">
        <v>0</v>
      </c>
      <c r="C35">
        <v>0</v>
      </c>
      <c r="D35">
        <v>0</v>
      </c>
      <c r="E35">
        <v>1</v>
      </c>
      <c r="G35" s="13">
        <v>2.4</v>
      </c>
      <c r="H35" s="2">
        <f t="shared" si="0"/>
        <v>1</v>
      </c>
      <c r="I35" s="2">
        <f t="shared" si="3"/>
        <v>1</v>
      </c>
      <c r="J35" s="2">
        <f t="shared" si="4"/>
        <v>1</v>
      </c>
      <c r="L35" s="13">
        <v>2.4</v>
      </c>
      <c r="M35" s="2">
        <f t="shared" si="5"/>
        <v>0.99999999999598244</v>
      </c>
      <c r="N35" s="2">
        <f t="shared" si="5"/>
        <v>0.99999999988575661</v>
      </c>
      <c r="O35" s="2">
        <f t="shared" si="5"/>
        <v>0.99999997880006919</v>
      </c>
    </row>
    <row r="36" spans="1:15">
      <c r="A36" s="13">
        <v>2.6</v>
      </c>
      <c r="B36">
        <v>0</v>
      </c>
      <c r="C36">
        <v>0</v>
      </c>
      <c r="D36">
        <v>0</v>
      </c>
      <c r="E36">
        <v>1</v>
      </c>
      <c r="G36" s="13">
        <v>2.6</v>
      </c>
      <c r="H36" s="2">
        <f t="shared" si="0"/>
        <v>1</v>
      </c>
      <c r="I36" s="2">
        <f t="shared" si="3"/>
        <v>1</v>
      </c>
      <c r="J36" s="2">
        <f t="shared" si="4"/>
        <v>1</v>
      </c>
      <c r="L36" s="13">
        <v>2.6</v>
      </c>
      <c r="M36" s="2">
        <f t="shared" si="5"/>
        <v>0.99999999999897826</v>
      </c>
      <c r="N36" s="2">
        <f t="shared" si="5"/>
        <v>0.99999999997094613</v>
      </c>
      <c r="O36" s="2">
        <f t="shared" si="5"/>
        <v>0.99999999460853073</v>
      </c>
    </row>
    <row r="37" spans="1:15">
      <c r="A37" s="13">
        <v>2.8</v>
      </c>
      <c r="B37">
        <v>0</v>
      </c>
      <c r="C37">
        <v>0</v>
      </c>
      <c r="D37">
        <v>0</v>
      </c>
      <c r="E37">
        <v>1</v>
      </c>
      <c r="G37" s="13">
        <v>2.8</v>
      </c>
      <c r="H37" s="2">
        <f t="shared" si="0"/>
        <v>1</v>
      </c>
      <c r="I37" s="2">
        <f t="shared" si="3"/>
        <v>1</v>
      </c>
      <c r="J37" s="2">
        <f t="shared" si="4"/>
        <v>1</v>
      </c>
      <c r="L37" s="13">
        <v>2.8</v>
      </c>
      <c r="M37" s="2">
        <f t="shared" si="5"/>
        <v>0.99999999999974021</v>
      </c>
      <c r="N37" s="2">
        <f t="shared" si="5"/>
        <v>0.99999999999261113</v>
      </c>
      <c r="O37" s="2">
        <f t="shared" si="5"/>
        <v>0.99999999862886624</v>
      </c>
    </row>
    <row r="38" spans="1:15">
      <c r="A38" s="13">
        <v>3</v>
      </c>
      <c r="B38">
        <v>0</v>
      </c>
      <c r="C38">
        <v>0</v>
      </c>
      <c r="D38">
        <v>0</v>
      </c>
      <c r="E38">
        <v>1</v>
      </c>
      <c r="G38" s="13">
        <v>3</v>
      </c>
      <c r="H38" s="2">
        <f t="shared" si="0"/>
        <v>1</v>
      </c>
      <c r="I38" s="2">
        <f t="shared" si="3"/>
        <v>1</v>
      </c>
      <c r="J38" s="2">
        <f t="shared" si="4"/>
        <v>1</v>
      </c>
      <c r="L38" s="13">
        <v>3</v>
      </c>
      <c r="M38" s="2">
        <f t="shared" si="5"/>
        <v>0.99999999999993394</v>
      </c>
      <c r="N38" s="2">
        <f t="shared" si="5"/>
        <v>0.99999999999812095</v>
      </c>
      <c r="O38" s="2">
        <f t="shared" si="5"/>
        <v>0.9999999996512996</v>
      </c>
    </row>
    <row r="39" spans="1:15">
      <c r="A39" s="13">
        <v>3.2</v>
      </c>
      <c r="B39">
        <v>0</v>
      </c>
      <c r="C39">
        <v>0</v>
      </c>
      <c r="D39">
        <v>0</v>
      </c>
      <c r="E39">
        <v>1</v>
      </c>
      <c r="G39" s="13">
        <v>3.2</v>
      </c>
      <c r="H39" s="2">
        <f t="shared" si="0"/>
        <v>1</v>
      </c>
      <c r="I39" s="2">
        <f t="shared" si="3"/>
        <v>1</v>
      </c>
      <c r="J39" s="2">
        <f t="shared" si="4"/>
        <v>1</v>
      </c>
      <c r="L39" s="13">
        <v>3.2</v>
      </c>
      <c r="M39" s="2">
        <f t="shared" si="5"/>
        <v>0.99999999999998324</v>
      </c>
      <c r="N39" s="2">
        <f t="shared" si="5"/>
        <v>0.99999999999952216</v>
      </c>
      <c r="O39" s="2">
        <f t="shared" si="5"/>
        <v>0.99999999991132016</v>
      </c>
    </row>
    <row r="40" spans="1:15">
      <c r="A40" s="13">
        <v>3.4</v>
      </c>
      <c r="B40">
        <v>0</v>
      </c>
      <c r="C40">
        <v>0</v>
      </c>
      <c r="D40">
        <v>0</v>
      </c>
      <c r="E40">
        <v>1</v>
      </c>
      <c r="G40" s="13">
        <v>3.4</v>
      </c>
      <c r="H40" s="2">
        <f t="shared" si="0"/>
        <v>1</v>
      </c>
      <c r="I40" s="2">
        <f t="shared" si="3"/>
        <v>1</v>
      </c>
      <c r="J40" s="2">
        <f t="shared" si="4"/>
        <v>1</v>
      </c>
      <c r="L40" s="13">
        <v>3.4</v>
      </c>
      <c r="M40" s="2">
        <f t="shared" si="5"/>
        <v>0.99999999999999578</v>
      </c>
      <c r="N40" s="2">
        <f t="shared" si="5"/>
        <v>0.99999999999987843</v>
      </c>
      <c r="O40" s="2">
        <f t="shared" si="5"/>
        <v>0.99999999997744737</v>
      </c>
    </row>
    <row r="41" spans="1:15">
      <c r="A41" s="13">
        <v>3.6</v>
      </c>
      <c r="B41">
        <v>0</v>
      </c>
      <c r="C41">
        <v>0</v>
      </c>
      <c r="D41">
        <v>0</v>
      </c>
      <c r="E41">
        <v>1</v>
      </c>
      <c r="G41" s="13">
        <v>3.6</v>
      </c>
      <c r="H41" s="2">
        <f t="shared" si="0"/>
        <v>1</v>
      </c>
      <c r="I41" s="2">
        <f t="shared" si="3"/>
        <v>1</v>
      </c>
      <c r="J41" s="2">
        <f t="shared" si="4"/>
        <v>1</v>
      </c>
      <c r="L41" s="13">
        <v>3.6</v>
      </c>
      <c r="M41" s="2">
        <f t="shared" si="5"/>
        <v>0.99999999999999889</v>
      </c>
      <c r="N41" s="2">
        <f t="shared" si="5"/>
        <v>0.99999999999996914</v>
      </c>
      <c r="O41" s="2">
        <f t="shared" si="5"/>
        <v>0.99999999999426448</v>
      </c>
    </row>
    <row r="42" spans="1:15">
      <c r="A42" s="13">
        <v>3.8</v>
      </c>
      <c r="B42">
        <v>0</v>
      </c>
      <c r="C42">
        <v>0</v>
      </c>
      <c r="D42">
        <v>0</v>
      </c>
      <c r="E42">
        <v>1</v>
      </c>
      <c r="G42" s="13">
        <v>3.8</v>
      </c>
      <c r="H42" s="2">
        <f t="shared" si="0"/>
        <v>1</v>
      </c>
      <c r="I42" s="2">
        <f t="shared" si="3"/>
        <v>1</v>
      </c>
      <c r="J42" s="2">
        <f t="shared" si="4"/>
        <v>1</v>
      </c>
      <c r="L42" s="13">
        <v>3.8</v>
      </c>
      <c r="M42" s="2">
        <f t="shared" si="5"/>
        <v>0.99999999999999978</v>
      </c>
      <c r="N42" s="2">
        <f t="shared" si="5"/>
        <v>0.99999999999999212</v>
      </c>
      <c r="O42" s="2">
        <f t="shared" si="5"/>
        <v>0.99999999999854139</v>
      </c>
    </row>
    <row r="43" spans="1:15">
      <c r="A43" s="13">
        <v>4</v>
      </c>
      <c r="B43">
        <v>0</v>
      </c>
      <c r="C43">
        <v>0</v>
      </c>
      <c r="D43">
        <v>0</v>
      </c>
      <c r="E43">
        <v>1</v>
      </c>
      <c r="G43" s="13">
        <v>4</v>
      </c>
      <c r="H43" s="2">
        <f t="shared" si="0"/>
        <v>1</v>
      </c>
      <c r="I43" s="2">
        <f t="shared" si="3"/>
        <v>1</v>
      </c>
      <c r="J43" s="2">
        <f t="shared" si="4"/>
        <v>1</v>
      </c>
      <c r="L43" s="13">
        <v>4</v>
      </c>
      <c r="M43" s="2">
        <f t="shared" si="5"/>
        <v>0.99999999999999989</v>
      </c>
      <c r="N43" s="2">
        <f t="shared" si="5"/>
        <v>0.999999999999998</v>
      </c>
      <c r="O43" s="2">
        <f t="shared" si="5"/>
        <v>0.99999999999962907</v>
      </c>
    </row>
    <row r="44" spans="1:15">
      <c r="H44" s="3"/>
      <c r="I44" s="3"/>
      <c r="J44" s="3"/>
    </row>
  </sheetData>
  <mergeCells count="2">
    <mergeCell ref="B1:E1"/>
    <mergeCell ref="H1:J1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Item Means</vt:lpstr>
      <vt:lpstr>Examples</vt:lpstr>
      <vt:lpstr>IFA to IRT</vt:lpstr>
      <vt:lpstr>-2LL Comparisons</vt:lpstr>
      <vt:lpstr>Item Difficulty Distributions</vt:lpstr>
      <vt:lpstr>ICCs</vt:lpstr>
      <vt:lpstr>Information to SE</vt:lpstr>
      <vt:lpstr>Item 1 Predicted Prob</vt:lpstr>
    </vt:vector>
  </TitlesOfParts>
  <Company>UNL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Lesa Hoffman</dc:creator>
  <cp:lastModifiedBy>Lesa Hoffman</cp:lastModifiedBy>
  <dcterms:created xsi:type="dcterms:W3CDTF">2009-10-22T18:16:05Z</dcterms:created>
  <dcterms:modified xsi:type="dcterms:W3CDTF">2014-03-05T00:24:57Z</dcterms:modified>
</cp:coreProperties>
</file>