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832" yWindow="-14" windowWidth="11887" windowHeight="11642" tabRatio="702" activeTab="1"/>
  </bookViews>
  <sheets>
    <sheet name="Model Fit Table 1" sheetId="9" r:id="rId1"/>
    <sheet name="MLR Comparisons" sheetId="11" r:id="rId2"/>
  </sheets>
  <calcPr calcId="125725"/>
</workbook>
</file>

<file path=xl/calcChain.xml><?xml version="1.0" encoding="utf-8"?>
<calcChain xmlns="http://schemas.openxmlformats.org/spreadsheetml/2006/main">
  <c r="H15" i="11"/>
  <c r="F15"/>
  <c r="E15"/>
  <c r="H11"/>
  <c r="F11"/>
  <c r="E11"/>
  <c r="H7"/>
  <c r="F7"/>
  <c r="E7"/>
  <c r="G15" l="1"/>
  <c r="I15" s="1"/>
  <c r="G7"/>
  <c r="I7" s="1"/>
  <c r="G11"/>
  <c r="I11" s="1"/>
  <c r="C17" i="9"/>
  <c r="C18"/>
  <c r="C19"/>
  <c r="C20"/>
  <c r="C16"/>
  <c r="C23"/>
  <c r="C24"/>
  <c r="C22"/>
  <c r="C11"/>
  <c r="C10"/>
  <c r="C9"/>
  <c r="C4"/>
  <c r="C5"/>
  <c r="C6"/>
  <c r="C7"/>
  <c r="C3"/>
</calcChain>
</file>

<file path=xl/comments1.xml><?xml version="1.0" encoding="utf-8"?>
<comments xmlns="http://schemas.openxmlformats.org/spreadsheetml/2006/main">
  <authors>
    <author>Lesa Hoffman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Calculated as:
[(#items * #items+1) / 2] + #items
Should also equal #free parms + chi-square df</t>
        </r>
      </text>
    </comment>
    <comment ref="D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really #parameters ESTIMATED
Calculated as for a SINGLE factor as: #items*3
(loading, intercept, residual for each in CFA)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  <comment ref="C15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Calculated as:
[(#items * #items+1) / 2] + #items*(#options-1)
Should also equal #free parms + chi-square df + # residuals</t>
        </r>
      </text>
    </comment>
    <comment ref="D15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really #parameters ESTIMATED
Calculated for a single factor as: #items*k response options
(loading, k-1thresholds for each in IFA)</t>
        </r>
      </text>
    </comment>
    <comment ref="F15" authorId="0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not relevant in WLSMV</t>
        </r>
      </text>
    </comment>
    <comment ref="G15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</commentList>
</comments>
</file>

<file path=xl/comments2.xml><?xml version="1.0" encoding="utf-8"?>
<comments xmlns="http://schemas.openxmlformats.org/spreadsheetml/2006/main">
  <authors>
    <author>Lesa Hoffman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if using ML instead of MLR, just enter 1.000 for each model here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Should be positive if you got the "fewer" versus "more" model rows assigned correctly!</t>
        </r>
      </text>
    </comment>
  </commentList>
</comments>
</file>

<file path=xl/sharedStrings.xml><?xml version="1.0" encoding="utf-8"?>
<sst xmlns="http://schemas.openxmlformats.org/spreadsheetml/2006/main" count="88" uniqueCount="47">
  <si>
    <t>Model</t>
  </si>
  <si>
    <t>DF 
Diff</t>
  </si>
  <si>
    <t>Model
H0 LL</t>
  </si>
  <si>
    <t>FILL IN</t>
  </si>
  <si>
    <t>CALCULATED</t>
  </si>
  <si>
    <t>H0 LL
Scale Factor</t>
  </si>
  <si>
    <t>Diff
Scaling
Correction</t>
  </si>
  <si>
    <t># Free
Parms</t>
  </si>
  <si>
    <t>Exact 
P-Value</t>
  </si>
  <si>
    <t>Chi-Square
DF</t>
  </si>
  <si>
    <t>Chi-Square
Value</t>
  </si>
  <si>
    <t>Chi-Square
p-value</t>
  </si>
  <si>
    <t>CFI</t>
  </si>
  <si>
    <t>RMSEA
Estimate</t>
  </si>
  <si>
    <t>RMSEA
Lower CI</t>
  </si>
  <si>
    <t>RMSEA
Higher CI</t>
  </si>
  <si>
    <t>RMSEA
p-value</t>
  </si>
  <si>
    <t>MLR Spurning</t>
  </si>
  <si>
    <t>&lt;.0001</t>
  </si>
  <si>
    <t>WLSMV Spurning</t>
  </si>
  <si>
    <t># Items</t>
  </si>
  <si>
    <t>MLR Terror</t>
  </si>
  <si>
    <t>WLSMV Terror</t>
  </si>
  <si>
    <t>MLR Isolate</t>
  </si>
  <si>
    <t>WLSMV Isolate</t>
  </si>
  <si>
    <t>MLR Corrupt</t>
  </si>
  <si>
    <t>WLSMV Corrupt</t>
  </si>
  <si>
    <t>MLR Ignore</t>
  </si>
  <si>
    <t>WLSMV Ignore</t>
  </si>
  <si>
    <t>ASESSMENT OF MODEL FIT USING MLR</t>
  </si>
  <si>
    <t>ASESSMENT OF MODEL FIT USING WLSMV</t>
  </si>
  <si>
    <t># Possible Parms</t>
  </si>
  <si>
    <t>5 correlated factors</t>
  </si>
  <si>
    <t>MLR 5 correlated factors</t>
  </si>
  <si>
    <t>MLR 5 factors + higher order</t>
  </si>
  <si>
    <t>5 factors + 1 higher-order</t>
  </si>
  <si>
    <t>1 factor only</t>
  </si>
  <si>
    <t>MLR 1 factor only</t>
  </si>
  <si>
    <t>WLSMV 5 correlated factors</t>
  </si>
  <si>
    <t>WLSMV 5 factors + higher order</t>
  </si>
  <si>
    <t>WLSMV 1 factor only</t>
  </si>
  <si>
    <t>Chi-Square
Scale Factor</t>
  </si>
  <si>
    <r>
      <t>Test of -2</t>
    </r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LL Difference</t>
    </r>
  </si>
  <si>
    <t>Diff in LL
* -2</t>
  </si>
  <si>
    <t>Models:
Fewer in Row 1
More in Row 2</t>
  </si>
  <si>
    <t>Scaled Diff in -2LL</t>
  </si>
  <si>
    <t>Test of Difference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</si>
</sst>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0"/>
    <numFmt numFmtId="166" formatCode="0.0000"/>
    <numFmt numFmtId="197" formatCode="#,##0.000"/>
  </numFmts>
  <fonts count="12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35">
    <xf numFmtId="0" fontId="0" fillId="0" borderId="0" xfId="0"/>
    <xf numFmtId="16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left" indent="2"/>
    </xf>
    <xf numFmtId="166" fontId="0" fillId="0" borderId="0" xfId="0" applyNumberFormat="1" applyFill="1"/>
    <xf numFmtId="166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166" fontId="1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1" fontId="9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ont="1"/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97" fontId="10" fillId="0" borderId="1" xfId="0" applyNumberFormat="1" applyFont="1" applyFill="1" applyBorder="1" applyAlignment="1">
      <alignment horizontal="center" vertical="center" wrapText="1"/>
    </xf>
    <xf numFmtId="197" fontId="10" fillId="0" borderId="0" xfId="0" applyNumberFormat="1" applyFont="1" applyFill="1" applyAlignment="1">
      <alignment horizontal="center"/>
    </xf>
    <xf numFmtId="197" fontId="0" fillId="0" borderId="0" xfId="0" applyNumberFormat="1" applyFill="1"/>
    <xf numFmtId="0" fontId="11" fillId="4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Fill="1" applyAlignment="1">
      <alignment horizontal="left"/>
    </xf>
    <xf numFmtId="166" fontId="9" fillId="0" borderId="0" xfId="0" applyNumberFormat="1" applyFont="1" applyFill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zoomScale="115" zoomScaleNormal="115" workbookViewId="0">
      <selection activeCell="F3" sqref="F3:F11"/>
    </sheetView>
  </sheetViews>
  <sheetFormatPr defaultRowHeight="14.3"/>
  <cols>
    <col min="1" max="1" width="27.125" style="8" bestFit="1" customWidth="1"/>
    <col min="2" max="2" width="7.25" style="20" bestFit="1" customWidth="1"/>
    <col min="3" max="3" width="10.25" style="20" customWidth="1"/>
    <col min="4" max="4" width="7.625" style="20" customWidth="1"/>
    <col min="5" max="5" width="10.125" style="21" bestFit="1" customWidth="1"/>
    <col min="6" max="6" width="10.125" style="21" customWidth="1"/>
    <col min="7" max="7" width="10.125" style="20" bestFit="1" customWidth="1"/>
    <col min="8" max="8" width="10.125" style="22" customWidth="1"/>
    <col min="9" max="9" width="5.875" style="21" bestFit="1" customWidth="1"/>
    <col min="10" max="10" width="8.625" style="21" bestFit="1" customWidth="1"/>
    <col min="11" max="11" width="8.375" style="21" bestFit="1" customWidth="1"/>
    <col min="12" max="12" width="8.875" style="21" bestFit="1" customWidth="1"/>
    <col min="13" max="13" width="9" style="21" customWidth="1"/>
    <col min="14" max="16384" width="9" style="16"/>
  </cols>
  <sheetData>
    <row r="1" spans="1:13" ht="21.25" customHeight="1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7.2">
      <c r="A2" s="9" t="s">
        <v>0</v>
      </c>
      <c r="B2" s="10" t="s">
        <v>20</v>
      </c>
      <c r="C2" s="10" t="s">
        <v>31</v>
      </c>
      <c r="D2" s="10" t="s">
        <v>7</v>
      </c>
      <c r="E2" s="11" t="s">
        <v>10</v>
      </c>
      <c r="F2" s="11" t="s">
        <v>41</v>
      </c>
      <c r="G2" s="10" t="s">
        <v>9</v>
      </c>
      <c r="H2" s="9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</row>
    <row r="3" spans="1:13">
      <c r="A3" s="12" t="s">
        <v>17</v>
      </c>
      <c r="B3" s="13">
        <v>12</v>
      </c>
      <c r="C3" s="13">
        <f>((B3*(B3+1)) / 2) + B3</f>
        <v>90</v>
      </c>
      <c r="D3" s="13">
        <v>36</v>
      </c>
      <c r="E3" s="14">
        <v>224.797</v>
      </c>
      <c r="F3" s="34">
        <v>1.401</v>
      </c>
      <c r="G3" s="13">
        <v>54</v>
      </c>
      <c r="H3" s="15" t="s">
        <v>18</v>
      </c>
      <c r="I3" s="14">
        <v>0.95899999999999996</v>
      </c>
      <c r="J3" s="14">
        <v>4.9000000000000002E-2</v>
      </c>
      <c r="K3" s="14">
        <v>4.2000000000000003E-2</v>
      </c>
      <c r="L3" s="14">
        <v>5.5E-2</v>
      </c>
      <c r="M3" s="14">
        <v>0.61899999999999999</v>
      </c>
    </row>
    <row r="4" spans="1:13">
      <c r="A4" s="12" t="s">
        <v>21</v>
      </c>
      <c r="B4" s="13">
        <v>9</v>
      </c>
      <c r="C4" s="13">
        <f t="shared" ref="C4:C11" si="0">((B4*(B4+1)) / 2) + B4</f>
        <v>54</v>
      </c>
      <c r="D4" s="13">
        <v>27</v>
      </c>
      <c r="E4" s="14">
        <v>189.815</v>
      </c>
      <c r="F4" s="34">
        <v>1.5880000000000001</v>
      </c>
      <c r="G4" s="13">
        <v>27</v>
      </c>
      <c r="H4" s="15" t="s">
        <v>18</v>
      </c>
      <c r="I4" s="14">
        <v>0.91800000000000004</v>
      </c>
      <c r="J4" s="14">
        <v>6.7000000000000004E-2</v>
      </c>
      <c r="K4" s="14">
        <v>5.8000000000000003E-2</v>
      </c>
      <c r="L4" s="14">
        <v>7.5999999999999998E-2</v>
      </c>
      <c r="M4" s="14">
        <v>1E-3</v>
      </c>
    </row>
    <row r="5" spans="1:13">
      <c r="A5" s="12" t="s">
        <v>23</v>
      </c>
      <c r="B5" s="13">
        <v>6</v>
      </c>
      <c r="C5" s="13">
        <f t="shared" si="0"/>
        <v>27</v>
      </c>
      <c r="D5" s="13">
        <v>18</v>
      </c>
      <c r="E5" s="14">
        <v>80.353999999999999</v>
      </c>
      <c r="F5" s="34">
        <v>1.494</v>
      </c>
      <c r="G5" s="13">
        <v>9</v>
      </c>
      <c r="H5" s="15" t="s">
        <v>18</v>
      </c>
      <c r="I5" s="14">
        <v>0.91600000000000004</v>
      </c>
      <c r="J5" s="14">
        <v>7.6999999999999999E-2</v>
      </c>
      <c r="K5" s="14">
        <v>6.2E-2</v>
      </c>
      <c r="L5" s="14">
        <v>9.2999999999999999E-2</v>
      </c>
      <c r="M5" s="14">
        <v>2E-3</v>
      </c>
    </row>
    <row r="6" spans="1:13">
      <c r="A6" s="12" t="s">
        <v>25</v>
      </c>
      <c r="B6" s="13">
        <v>7</v>
      </c>
      <c r="C6" s="13">
        <f t="shared" si="0"/>
        <v>35</v>
      </c>
      <c r="D6" s="13">
        <v>21</v>
      </c>
      <c r="E6" s="14">
        <v>54.963999999999999</v>
      </c>
      <c r="F6" s="34">
        <v>1.9079999999999999</v>
      </c>
      <c r="G6" s="13">
        <v>14</v>
      </c>
      <c r="H6" s="15" t="s">
        <v>18</v>
      </c>
      <c r="I6" s="14">
        <v>0.93400000000000005</v>
      </c>
      <c r="J6" s="14">
        <v>4.7E-2</v>
      </c>
      <c r="K6" s="14">
        <v>3.4000000000000002E-2</v>
      </c>
      <c r="L6" s="14">
        <v>0.06</v>
      </c>
      <c r="M6" s="14">
        <v>0.63300000000000001</v>
      </c>
    </row>
    <row r="7" spans="1:13">
      <c r="A7" s="12" t="s">
        <v>27</v>
      </c>
      <c r="B7" s="13">
        <v>15</v>
      </c>
      <c r="C7" s="13">
        <f t="shared" si="0"/>
        <v>135</v>
      </c>
      <c r="D7" s="13">
        <v>45</v>
      </c>
      <c r="E7" s="14">
        <v>484.291</v>
      </c>
      <c r="F7" s="34">
        <v>1.792</v>
      </c>
      <c r="G7" s="13">
        <v>90</v>
      </c>
      <c r="H7" s="15" t="s">
        <v>18</v>
      </c>
      <c r="I7" s="14">
        <v>0.93200000000000005</v>
      </c>
      <c r="J7" s="14">
        <v>5.7000000000000002E-2</v>
      </c>
      <c r="K7" s="14">
        <v>5.1999999999999998E-2</v>
      </c>
      <c r="L7" s="14">
        <v>6.2E-2</v>
      </c>
      <c r="M7" s="14">
        <v>8.0000000000000002E-3</v>
      </c>
    </row>
    <row r="8" spans="1:13">
      <c r="A8" s="12"/>
      <c r="B8" s="13"/>
      <c r="C8" s="13"/>
      <c r="D8" s="13"/>
      <c r="E8" s="14"/>
      <c r="F8" s="34"/>
      <c r="G8" s="13"/>
      <c r="H8" s="15"/>
      <c r="I8" s="14"/>
      <c r="J8" s="14"/>
      <c r="K8" s="14"/>
      <c r="L8" s="14"/>
      <c r="M8" s="14"/>
    </row>
    <row r="9" spans="1:13">
      <c r="A9" s="12" t="s">
        <v>33</v>
      </c>
      <c r="B9" s="13">
        <v>49</v>
      </c>
      <c r="C9" s="13">
        <f t="shared" si="0"/>
        <v>1274</v>
      </c>
      <c r="D9" s="13">
        <v>157</v>
      </c>
      <c r="E9" s="14">
        <v>4424.7</v>
      </c>
      <c r="F9" s="34">
        <v>1.4644999999999999</v>
      </c>
      <c r="G9" s="13">
        <v>1117</v>
      </c>
      <c r="H9" s="15" t="s">
        <v>18</v>
      </c>
      <c r="I9" s="14">
        <v>0.84699999999999998</v>
      </c>
      <c r="J9" s="14">
        <v>4.7E-2</v>
      </c>
      <c r="K9" s="14">
        <v>4.5999999999999999E-2</v>
      </c>
      <c r="L9" s="14">
        <v>4.9000000000000002E-2</v>
      </c>
      <c r="M9" s="14">
        <v>1</v>
      </c>
    </row>
    <row r="10" spans="1:13">
      <c r="A10" s="12" t="s">
        <v>34</v>
      </c>
      <c r="B10" s="13">
        <v>49</v>
      </c>
      <c r="C10" s="13">
        <f t="shared" si="0"/>
        <v>1274</v>
      </c>
      <c r="D10" s="13">
        <v>152</v>
      </c>
      <c r="E10" s="14">
        <v>4486.3819999999996</v>
      </c>
      <c r="F10" s="34">
        <v>1.4681</v>
      </c>
      <c r="G10" s="13">
        <v>1122</v>
      </c>
      <c r="H10" s="15" t="s">
        <v>18</v>
      </c>
      <c r="I10" s="14">
        <v>0.84399999999999997</v>
      </c>
      <c r="J10" s="14">
        <v>4.7E-2</v>
      </c>
      <c r="K10" s="14">
        <v>4.5999999999999999E-2</v>
      </c>
      <c r="L10" s="14">
        <v>4.9000000000000002E-2</v>
      </c>
      <c r="M10" s="14">
        <v>0.999</v>
      </c>
    </row>
    <row r="11" spans="1:13">
      <c r="A11" s="12" t="s">
        <v>37</v>
      </c>
      <c r="B11" s="13">
        <v>49</v>
      </c>
      <c r="C11" s="13">
        <f t="shared" si="0"/>
        <v>1274</v>
      </c>
      <c r="D11" s="13">
        <v>147</v>
      </c>
      <c r="E11" s="14">
        <v>6183.9849999999997</v>
      </c>
      <c r="F11" s="34">
        <v>1.4874000000000001</v>
      </c>
      <c r="G11" s="13">
        <v>1127</v>
      </c>
      <c r="H11" s="15" t="s">
        <v>18</v>
      </c>
      <c r="I11" s="14">
        <v>0.76600000000000001</v>
      </c>
      <c r="J11" s="14">
        <v>5.8000000000000003E-2</v>
      </c>
      <c r="K11" s="14">
        <v>5.7000000000000002E-2</v>
      </c>
      <c r="L11" s="14">
        <v>5.8999999999999997E-2</v>
      </c>
      <c r="M11" s="14" t="s">
        <v>18</v>
      </c>
    </row>
    <row r="12" spans="1:13">
      <c r="A12" s="12"/>
      <c r="B12" s="13"/>
      <c r="C12" s="13"/>
      <c r="D12" s="13"/>
      <c r="E12" s="14"/>
      <c r="F12" s="14"/>
      <c r="G12" s="13"/>
      <c r="H12" s="15"/>
      <c r="I12" s="14"/>
      <c r="J12" s="14"/>
      <c r="K12" s="14"/>
      <c r="L12" s="14"/>
      <c r="M12" s="14"/>
    </row>
    <row r="13" spans="1:13">
      <c r="A13" s="12"/>
      <c r="B13" s="13"/>
      <c r="C13" s="13"/>
      <c r="D13" s="13"/>
      <c r="E13" s="14"/>
      <c r="F13" s="14"/>
      <c r="G13" s="13"/>
      <c r="H13" s="15"/>
      <c r="I13" s="14"/>
      <c r="J13" s="14"/>
      <c r="K13" s="14"/>
      <c r="L13" s="14"/>
      <c r="M13" s="14"/>
    </row>
    <row r="14" spans="1:13" ht="26.15" customHeight="1">
      <c r="A14" s="26" t="s">
        <v>30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27.2">
      <c r="A15" s="9" t="s">
        <v>0</v>
      </c>
      <c r="B15" s="10" t="s">
        <v>20</v>
      </c>
      <c r="C15" s="10" t="s">
        <v>31</v>
      </c>
      <c r="D15" s="10" t="s">
        <v>7</v>
      </c>
      <c r="E15" s="11" t="s">
        <v>10</v>
      </c>
      <c r="F15" s="11" t="s">
        <v>41</v>
      </c>
      <c r="G15" s="10" t="s">
        <v>9</v>
      </c>
      <c r="H15" s="9" t="s">
        <v>11</v>
      </c>
      <c r="I15" s="11" t="s">
        <v>12</v>
      </c>
      <c r="J15" s="11" t="s">
        <v>13</v>
      </c>
      <c r="K15" s="11" t="s">
        <v>14</v>
      </c>
      <c r="L15" s="11" t="s">
        <v>15</v>
      </c>
      <c r="M15" s="11" t="s">
        <v>16</v>
      </c>
    </row>
    <row r="16" spans="1:13">
      <c r="A16" s="12" t="s">
        <v>19</v>
      </c>
      <c r="B16" s="13">
        <v>12</v>
      </c>
      <c r="C16" s="13">
        <f>((B16*(B16+1)) / 2) + (B16*4)</f>
        <v>126</v>
      </c>
      <c r="D16" s="13">
        <v>60</v>
      </c>
      <c r="E16" s="14">
        <v>294.70699999999999</v>
      </c>
      <c r="F16" s="14"/>
      <c r="G16" s="13">
        <v>54</v>
      </c>
      <c r="H16" s="15" t="s">
        <v>18</v>
      </c>
      <c r="I16" s="14">
        <v>0.98299999999999998</v>
      </c>
      <c r="J16" s="14">
        <v>5.8000000000000003E-2</v>
      </c>
      <c r="K16" s="14">
        <v>5.0999999999999997E-2</v>
      </c>
      <c r="L16" s="14">
        <v>6.4000000000000001E-2</v>
      </c>
      <c r="M16" s="14">
        <v>2.3E-2</v>
      </c>
    </row>
    <row r="17" spans="1:13">
      <c r="A17" s="12" t="s">
        <v>22</v>
      </c>
      <c r="B17" s="13">
        <v>9</v>
      </c>
      <c r="C17" s="13">
        <f>((B17*(B17+1)) / 2) + (B17*4)</f>
        <v>81</v>
      </c>
      <c r="D17" s="13">
        <v>45</v>
      </c>
      <c r="E17" s="14">
        <v>263.15499999999997</v>
      </c>
      <c r="F17" s="14"/>
      <c r="G17" s="13">
        <v>27</v>
      </c>
      <c r="H17" s="15" t="s">
        <v>18</v>
      </c>
      <c r="I17" s="14">
        <v>0.96599999999999997</v>
      </c>
      <c r="J17" s="14">
        <v>8.1000000000000003E-2</v>
      </c>
      <c r="K17" s="14">
        <v>7.1999999999999995E-2</v>
      </c>
      <c r="L17" s="14">
        <v>0.09</v>
      </c>
      <c r="M17" s="14" t="s">
        <v>18</v>
      </c>
    </row>
    <row r="18" spans="1:13">
      <c r="A18" s="12" t="s">
        <v>24</v>
      </c>
      <c r="B18" s="13">
        <v>6</v>
      </c>
      <c r="C18" s="13">
        <f>((B18*(B18+1)) / 2) + (B18*4)</f>
        <v>45</v>
      </c>
      <c r="D18" s="13">
        <v>30</v>
      </c>
      <c r="E18" s="14">
        <v>129.827</v>
      </c>
      <c r="F18" s="14"/>
      <c r="G18" s="13">
        <v>9</v>
      </c>
      <c r="H18" s="15" t="s">
        <v>18</v>
      </c>
      <c r="I18" s="14">
        <v>0.96199999999999997</v>
      </c>
      <c r="J18" s="14">
        <v>0.1</v>
      </c>
      <c r="K18" s="14">
        <v>8.5000000000000006E-2</v>
      </c>
      <c r="L18" s="14">
        <v>0.11600000000000001</v>
      </c>
      <c r="M18" s="14" t="s">
        <v>18</v>
      </c>
    </row>
    <row r="19" spans="1:13">
      <c r="A19" s="12" t="s">
        <v>26</v>
      </c>
      <c r="B19" s="13">
        <v>7</v>
      </c>
      <c r="C19" s="13">
        <f>((B19*(B19+1)) / 2) + (B19*4)</f>
        <v>56</v>
      </c>
      <c r="D19" s="13">
        <v>35</v>
      </c>
      <c r="E19" s="14">
        <v>87.488</v>
      </c>
      <c r="F19" s="14"/>
      <c r="G19" s="13">
        <v>14</v>
      </c>
      <c r="H19" s="15" t="s">
        <v>18</v>
      </c>
      <c r="I19" s="14">
        <v>0.97599999999999998</v>
      </c>
      <c r="J19" s="14">
        <v>6.3E-2</v>
      </c>
      <c r="K19" s="14">
        <v>5.5E-2</v>
      </c>
      <c r="L19" s="14">
        <v>7.5999999999999998E-2</v>
      </c>
      <c r="M19" s="14">
        <v>4.3999999999999997E-2</v>
      </c>
    </row>
    <row r="20" spans="1:13">
      <c r="A20" s="12" t="s">
        <v>28</v>
      </c>
      <c r="B20" s="13">
        <v>15</v>
      </c>
      <c r="C20" s="13">
        <f>((B20*(B20+1)) / 2) + (B20*4)</f>
        <v>180</v>
      </c>
      <c r="D20" s="13">
        <v>75</v>
      </c>
      <c r="E20" s="14">
        <v>897.69100000000003</v>
      </c>
      <c r="F20" s="14"/>
      <c r="G20" s="13">
        <v>90</v>
      </c>
      <c r="H20" s="15" t="s">
        <v>18</v>
      </c>
      <c r="I20" s="14">
        <v>0.97599999999999998</v>
      </c>
      <c r="J20" s="14">
        <v>8.2000000000000003E-2</v>
      </c>
      <c r="K20" s="14">
        <v>7.6999999999999999E-2</v>
      </c>
      <c r="L20" s="14">
        <v>8.6999999999999994E-2</v>
      </c>
      <c r="M20" s="14" t="s">
        <v>18</v>
      </c>
    </row>
    <row r="21" spans="1:13">
      <c r="A21" s="12"/>
      <c r="B21" s="13"/>
      <c r="C21" s="13"/>
      <c r="D21" s="13"/>
      <c r="E21" s="14"/>
      <c r="F21" s="14"/>
      <c r="G21" s="13"/>
      <c r="H21" s="15"/>
      <c r="I21" s="14"/>
      <c r="J21" s="14"/>
      <c r="K21" s="14"/>
      <c r="L21" s="14"/>
      <c r="M21" s="14"/>
    </row>
    <row r="22" spans="1:13">
      <c r="A22" s="12" t="s">
        <v>38</v>
      </c>
      <c r="B22" s="13">
        <v>49</v>
      </c>
      <c r="C22" s="13">
        <f>((B22*(B22+1)) / 2) + B22*4</f>
        <v>1421</v>
      </c>
      <c r="D22" s="13">
        <v>255</v>
      </c>
      <c r="E22" s="14">
        <v>5934.1379999999999</v>
      </c>
      <c r="F22" s="14"/>
      <c r="G22" s="13">
        <v>1117</v>
      </c>
      <c r="H22" s="15" t="s">
        <v>18</v>
      </c>
      <c r="I22" s="14">
        <v>0.92700000000000005</v>
      </c>
      <c r="J22" s="14">
        <v>5.7000000000000002E-2</v>
      </c>
      <c r="K22" s="14">
        <v>5.5E-2</v>
      </c>
      <c r="L22" s="14">
        <v>5.8000000000000003E-2</v>
      </c>
      <c r="M22" s="14" t="s">
        <v>18</v>
      </c>
    </row>
    <row r="23" spans="1:13">
      <c r="A23" s="12" t="s">
        <v>39</v>
      </c>
      <c r="B23" s="13">
        <v>49</v>
      </c>
      <c r="C23" s="13">
        <f>((B23*(B23+1)) / 2) + B23*4</f>
        <v>1421</v>
      </c>
      <c r="D23" s="13">
        <v>250</v>
      </c>
      <c r="E23" s="14">
        <v>5941.9110000000001</v>
      </c>
      <c r="F23" s="14"/>
      <c r="G23" s="13">
        <v>1122</v>
      </c>
      <c r="H23" s="15" t="s">
        <v>18</v>
      </c>
      <c r="I23" s="14">
        <v>0.92700000000000005</v>
      </c>
      <c r="J23" s="14">
        <v>5.7000000000000002E-2</v>
      </c>
      <c r="K23" s="14">
        <v>5.5E-2</v>
      </c>
      <c r="L23" s="14">
        <v>5.8000000000000003E-2</v>
      </c>
      <c r="M23" s="14" t="s">
        <v>18</v>
      </c>
    </row>
    <row r="24" spans="1:13">
      <c r="A24" s="12" t="s">
        <v>40</v>
      </c>
      <c r="B24" s="13">
        <v>49</v>
      </c>
      <c r="C24" s="13">
        <f>((B24*(B24+1)) / 2) + B24*4</f>
        <v>1421</v>
      </c>
      <c r="D24" s="13">
        <v>245</v>
      </c>
      <c r="E24" s="14">
        <v>7563.4030000000002</v>
      </c>
      <c r="F24" s="14"/>
      <c r="G24" s="13">
        <v>1127</v>
      </c>
      <c r="H24" s="15" t="s">
        <v>18</v>
      </c>
      <c r="I24" s="14">
        <v>0.90300000000000002</v>
      </c>
      <c r="J24" s="14">
        <v>6.5000000000000002E-2</v>
      </c>
      <c r="K24" s="14">
        <v>6.4000000000000001E-2</v>
      </c>
      <c r="L24" s="14">
        <v>6.7000000000000004E-2</v>
      </c>
      <c r="M24" s="14" t="s">
        <v>18</v>
      </c>
    </row>
  </sheetData>
  <mergeCells count="2">
    <mergeCell ref="A1:M1"/>
    <mergeCell ref="A14:M14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2"/>
  <sheetViews>
    <sheetView tabSelected="1" zoomScale="115" zoomScaleNormal="115" workbookViewId="0">
      <selection activeCell="A9" sqref="A9:C9"/>
    </sheetView>
  </sheetViews>
  <sheetFormatPr defaultRowHeight="14.3"/>
  <cols>
    <col min="1" max="1" width="28.75" style="2" bestFit="1" customWidth="1"/>
    <col min="2" max="2" width="10.875" style="25" bestFit="1" customWidth="1"/>
    <col min="3" max="3" width="10" style="4" customWidth="1"/>
    <col min="4" max="4" width="9" style="2" customWidth="1"/>
    <col min="5" max="5" width="10.875" style="25" customWidth="1"/>
    <col min="6" max="6" width="10.875" style="4" customWidth="1"/>
    <col min="7" max="7" width="10.375" style="1" customWidth="1"/>
    <col min="8" max="8" width="9" style="2" customWidth="1"/>
    <col min="9" max="9" width="9.25" style="2" customWidth="1"/>
  </cols>
  <sheetData>
    <row r="1" spans="1:11" ht="26" customHeight="1">
      <c r="A1" s="27" t="s">
        <v>3</v>
      </c>
      <c r="B1" s="27"/>
      <c r="C1" s="27"/>
      <c r="D1" s="27"/>
      <c r="E1" s="28" t="s">
        <v>4</v>
      </c>
      <c r="F1" s="28"/>
      <c r="G1" s="28"/>
      <c r="H1" s="28"/>
      <c r="I1" s="28"/>
    </row>
    <row r="2" spans="1:11" ht="21.75" customHeight="1">
      <c r="A2" s="30" t="s">
        <v>44</v>
      </c>
      <c r="B2" s="29" t="s">
        <v>42</v>
      </c>
      <c r="C2" s="29"/>
      <c r="D2" s="29"/>
      <c r="E2" s="29"/>
      <c r="F2" s="29"/>
      <c r="G2" s="29"/>
      <c r="H2" s="29"/>
      <c r="I2" s="29"/>
    </row>
    <row r="3" spans="1:11" ht="42.8">
      <c r="A3" s="31"/>
      <c r="B3" s="23" t="s">
        <v>2</v>
      </c>
      <c r="C3" s="5" t="s">
        <v>5</v>
      </c>
      <c r="D3" s="17" t="s">
        <v>7</v>
      </c>
      <c r="E3" s="23" t="s">
        <v>43</v>
      </c>
      <c r="F3" s="5" t="s">
        <v>6</v>
      </c>
      <c r="G3" s="18" t="s">
        <v>45</v>
      </c>
      <c r="H3" s="17" t="s">
        <v>1</v>
      </c>
      <c r="I3" s="5" t="s">
        <v>8</v>
      </c>
    </row>
    <row r="4" spans="1:11" ht="15.8" customHeight="1">
      <c r="A4" s="6"/>
      <c r="B4" s="24"/>
      <c r="C4" s="7"/>
      <c r="D4" s="6"/>
      <c r="F4" s="7"/>
      <c r="G4" s="19"/>
      <c r="H4" s="6"/>
      <c r="I4" s="7"/>
    </row>
    <row r="5" spans="1:11">
      <c r="A5" s="2" t="s">
        <v>32</v>
      </c>
      <c r="B5" s="1">
        <v>-69207.430999999997</v>
      </c>
      <c r="C5" s="4">
        <v>2.5032999999999999</v>
      </c>
      <c r="D5" s="2">
        <v>157</v>
      </c>
      <c r="I5" s="4"/>
    </row>
    <row r="6" spans="1:11">
      <c r="A6" s="2" t="s">
        <v>35</v>
      </c>
      <c r="B6" s="1">
        <v>-69080.656000000003</v>
      </c>
      <c r="C6" s="4">
        <v>2.5108999999999999</v>
      </c>
      <c r="D6" s="2">
        <v>152</v>
      </c>
      <c r="I6" s="4"/>
    </row>
    <row r="7" spans="1:11">
      <c r="A7" s="3" t="s">
        <v>46</v>
      </c>
      <c r="E7" s="25">
        <f>-2*(B5-B6)</f>
        <v>253.54999999998836</v>
      </c>
      <c r="F7" s="4">
        <f>((D5*C5) - (D6*C6)) / (D5-D6)</f>
        <v>2.2722600000000055</v>
      </c>
      <c r="G7" s="1">
        <f>E7/F7</f>
        <v>111.58494186404185</v>
      </c>
      <c r="H7" s="2">
        <f>ABS(D6-D5)</f>
        <v>5</v>
      </c>
      <c r="I7" s="4">
        <f>CHIDIST(G7,H7)</f>
        <v>1.8944706960410554E-22</v>
      </c>
      <c r="K7" s="32"/>
    </row>
    <row r="8" spans="1:11">
      <c r="I8" s="4"/>
    </row>
    <row r="9" spans="1:11">
      <c r="A9" s="2" t="s">
        <v>36</v>
      </c>
      <c r="B9" s="1">
        <v>-70386.525999999998</v>
      </c>
      <c r="C9" s="4">
        <v>2.3982999999999999</v>
      </c>
      <c r="D9" s="2">
        <v>147</v>
      </c>
    </row>
    <row r="10" spans="1:11">
      <c r="A10" s="2" t="s">
        <v>35</v>
      </c>
      <c r="B10" s="1">
        <v>-69080.656000000003</v>
      </c>
      <c r="C10" s="4">
        <v>2.5110000000000001</v>
      </c>
      <c r="D10" s="2">
        <v>152</v>
      </c>
    </row>
    <row r="11" spans="1:11">
      <c r="A11" s="3" t="s">
        <v>46</v>
      </c>
      <c r="E11" s="25">
        <f>-2*(B9-B10)</f>
        <v>2611.7399999999907</v>
      </c>
      <c r="F11" s="4">
        <f>((D9*C9) - (D10*C10)) / (D9-D10)</f>
        <v>5.8243800000000077</v>
      </c>
      <c r="G11" s="1">
        <f>E11/F11</f>
        <v>448.41511027782997</v>
      </c>
      <c r="H11" s="2">
        <f>ABS(D10-D9)</f>
        <v>5</v>
      </c>
      <c r="I11" s="4">
        <f>CHIDIST(G11,H11)</f>
        <v>1.0792882341772046E-94</v>
      </c>
    </row>
    <row r="12" spans="1:11">
      <c r="A12" s="33"/>
    </row>
    <row r="13" spans="1:11">
      <c r="A13" s="2" t="s">
        <v>36</v>
      </c>
      <c r="B13" s="1">
        <v>-70386.525999999998</v>
      </c>
      <c r="C13" s="4">
        <v>2.3982999999999999</v>
      </c>
      <c r="D13" s="2">
        <v>147</v>
      </c>
      <c r="I13" s="4"/>
    </row>
    <row r="14" spans="1:11">
      <c r="A14" s="2" t="s">
        <v>32</v>
      </c>
      <c r="B14" s="1">
        <v>-69207.430999999997</v>
      </c>
      <c r="C14" s="4">
        <v>2.5032999999999999</v>
      </c>
      <c r="D14" s="2">
        <v>157</v>
      </c>
      <c r="I14" s="4"/>
    </row>
    <row r="15" spans="1:11">
      <c r="A15" s="3" t="s">
        <v>46</v>
      </c>
      <c r="E15" s="25">
        <f>-2*(B13-B14)</f>
        <v>2358.1900000000023</v>
      </c>
      <c r="F15" s="4">
        <f>((D13*C13) - (D14*C14)) / (D13-D14)</f>
        <v>4.046800000000002</v>
      </c>
      <c r="G15" s="1">
        <f>E15/F15</f>
        <v>582.72956410002996</v>
      </c>
      <c r="H15" s="2">
        <f>ABS(D14-D13)</f>
        <v>10</v>
      </c>
      <c r="I15" s="4">
        <f>CHIDIST(G15,H15)</f>
        <v>8.8186588790781495E-119</v>
      </c>
    </row>
    <row r="17" spans="1:9">
      <c r="I17" s="4"/>
    </row>
    <row r="18" spans="1:9">
      <c r="I18" s="4"/>
    </row>
    <row r="19" spans="1:9">
      <c r="A19" s="3"/>
      <c r="I19" s="4"/>
    </row>
    <row r="21" spans="1:9">
      <c r="A21" s="33"/>
    </row>
    <row r="22" spans="1:9">
      <c r="A22" s="33"/>
    </row>
    <row r="24" spans="1:9">
      <c r="A24" s="3"/>
      <c r="I24" s="4"/>
    </row>
    <row r="25" spans="1:9">
      <c r="A25" s="33"/>
    </row>
    <row r="26" spans="1:9">
      <c r="A26" s="33"/>
    </row>
    <row r="28" spans="1:9">
      <c r="A28" s="3"/>
      <c r="I28" s="4"/>
    </row>
    <row r="31" spans="1:9">
      <c r="A31" s="33"/>
    </row>
    <row r="32" spans="1:9">
      <c r="A32" s="3"/>
      <c r="I32" s="4"/>
    </row>
  </sheetData>
  <mergeCells count="4">
    <mergeCell ref="A1:D1"/>
    <mergeCell ref="E1:I1"/>
    <mergeCell ref="A2:A3"/>
    <mergeCell ref="B2:I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Model Fit Table 1</vt:lpstr>
      <vt:lpstr>MLR Comparisons</vt:lpstr>
    </vt:vector>
  </TitlesOfParts>
  <Company>UNL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2008-09-24T02:55:16Z</dcterms:created>
  <dcterms:modified xsi:type="dcterms:W3CDTF">2014-04-08T21:48:23Z</dcterms:modified>
</cp:coreProperties>
</file>