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085" yWindow="180" windowWidth="15600" windowHeight="11760" firstSheet="2" activeTab="4"/>
  </bookViews>
  <sheets>
    <sheet name="Probability" sheetId="8" r:id="rId1"/>
    <sheet name="Continuous Log" sheetId="9" r:id="rId2"/>
    <sheet name="Logit to Probability" sheetId="1" r:id="rId3"/>
    <sheet name="Deviance Comparisons" sheetId="2" r:id="rId4"/>
    <sheet name="Confidence Intervals" sheetId="4" r:id="rId5"/>
    <sheet name="Results by Link" sheetId="7" r:id="rId6"/>
  </sheets>
  <calcPr calcId="145621"/>
</workbook>
</file>

<file path=xl/calcChain.xml><?xml version="1.0" encoding="utf-8"?>
<calcChain xmlns="http://schemas.openxmlformats.org/spreadsheetml/2006/main">
  <c r="H103" i="9" l="1"/>
  <c r="H100" i="9"/>
  <c r="H97" i="9"/>
  <c r="H95" i="9"/>
  <c r="H93" i="9"/>
  <c r="H91" i="9"/>
  <c r="H90" i="9"/>
  <c r="H88" i="9"/>
  <c r="H86" i="9"/>
  <c r="H85" i="9"/>
  <c r="H83" i="9"/>
  <c r="H81" i="9"/>
  <c r="H79" i="9"/>
  <c r="H78" i="9"/>
  <c r="H77" i="9"/>
  <c r="H76" i="9"/>
  <c r="H74" i="9"/>
  <c r="H73" i="9"/>
  <c r="H72" i="9"/>
  <c r="H70" i="9"/>
  <c r="H69" i="9"/>
  <c r="H68" i="9"/>
  <c r="H67" i="9"/>
  <c r="H66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B7" i="9"/>
  <c r="B8" i="9" s="1"/>
  <c r="B9" i="9" s="1"/>
  <c r="H6" i="9"/>
  <c r="H3" i="9" s="1"/>
  <c r="D6" i="9"/>
  <c r="F4" i="9"/>
  <c r="G4" i="9" s="1"/>
  <c r="F3" i="9"/>
  <c r="G3" i="9" s="1"/>
  <c r="F2" i="9"/>
  <c r="G2" i="9" s="1"/>
  <c r="E122" i="8"/>
  <c r="E121" i="8"/>
  <c r="E120" i="8"/>
  <c r="E119" i="8"/>
  <c r="E118" i="8"/>
  <c r="E117" i="8"/>
  <c r="E116" i="8"/>
  <c r="E115" i="8"/>
  <c r="E114" i="8"/>
  <c r="D111" i="8"/>
  <c r="D110" i="8"/>
  <c r="D109" i="8"/>
  <c r="D108" i="8"/>
  <c r="D107" i="8"/>
  <c r="D106" i="8"/>
  <c r="D105" i="8"/>
  <c r="D104" i="8"/>
  <c r="D103" i="8"/>
  <c r="A3" i="8"/>
  <c r="A4" i="8" s="1"/>
  <c r="F2" i="8"/>
  <c r="E2" i="8"/>
  <c r="D2" i="8"/>
  <c r="B2" i="8"/>
  <c r="C2" i="8" s="1"/>
  <c r="B3" i="8" l="1"/>
  <c r="C3" i="8" s="1"/>
  <c r="H4" i="9"/>
  <c r="H2" i="9"/>
  <c r="D7" i="9"/>
  <c r="B10" i="9"/>
  <c r="D9" i="9"/>
  <c r="D8" i="9"/>
  <c r="A5" i="8"/>
  <c r="E4" i="8"/>
  <c r="F4" i="8"/>
  <c r="D4" i="8"/>
  <c r="B4" i="8"/>
  <c r="C4" i="8" s="1"/>
  <c r="D3" i="8"/>
  <c r="F3" i="8"/>
  <c r="E3" i="8"/>
  <c r="B11" i="9" l="1"/>
  <c r="D10" i="9"/>
  <c r="A6" i="8"/>
  <c r="E5" i="8"/>
  <c r="F5" i="8"/>
  <c r="D5" i="8"/>
  <c r="B5" i="8"/>
  <c r="C5" i="8" s="1"/>
  <c r="B12" i="9" l="1"/>
  <c r="D11" i="9"/>
  <c r="A7" i="8"/>
  <c r="E6" i="8"/>
  <c r="F6" i="8"/>
  <c r="D6" i="8"/>
  <c r="B6" i="8"/>
  <c r="C6" i="8" s="1"/>
  <c r="B13" i="9" l="1"/>
  <c r="D12" i="9"/>
  <c r="A8" i="8"/>
  <c r="E7" i="8"/>
  <c r="F7" i="8"/>
  <c r="D7" i="8"/>
  <c r="B7" i="8"/>
  <c r="C7" i="8" s="1"/>
  <c r="B14" i="9" l="1"/>
  <c r="D13" i="9"/>
  <c r="A9" i="8"/>
  <c r="E8" i="8"/>
  <c r="F8" i="8"/>
  <c r="D8" i="8"/>
  <c r="B8" i="8"/>
  <c r="C8" i="8" s="1"/>
  <c r="B15" i="9" l="1"/>
  <c r="D14" i="9"/>
  <c r="A10" i="8"/>
  <c r="E9" i="8"/>
  <c r="F9" i="8"/>
  <c r="D9" i="8"/>
  <c r="B9" i="8"/>
  <c r="C9" i="8" s="1"/>
  <c r="B16" i="9" l="1"/>
  <c r="D15" i="9"/>
  <c r="A11" i="8"/>
  <c r="E10" i="8"/>
  <c r="F10" i="8"/>
  <c r="D10" i="8"/>
  <c r="B10" i="8"/>
  <c r="C10" i="8" s="1"/>
  <c r="B17" i="9" l="1"/>
  <c r="D16" i="9"/>
  <c r="A12" i="8"/>
  <c r="E11" i="8"/>
  <c r="F11" i="8"/>
  <c r="D11" i="8"/>
  <c r="B11" i="8"/>
  <c r="C11" i="8" s="1"/>
  <c r="B18" i="9" l="1"/>
  <c r="D17" i="9"/>
  <c r="A13" i="8"/>
  <c r="E12" i="8"/>
  <c r="F12" i="8"/>
  <c r="D12" i="8"/>
  <c r="B12" i="8"/>
  <c r="C12" i="8" s="1"/>
  <c r="B19" i="9" l="1"/>
  <c r="D18" i="9"/>
  <c r="A14" i="8"/>
  <c r="E13" i="8"/>
  <c r="F13" i="8"/>
  <c r="D13" i="8"/>
  <c r="B13" i="8"/>
  <c r="C13" i="8" s="1"/>
  <c r="B20" i="9" l="1"/>
  <c r="D19" i="9"/>
  <c r="A15" i="8"/>
  <c r="E14" i="8"/>
  <c r="F14" i="8"/>
  <c r="D14" i="8"/>
  <c r="B14" i="8"/>
  <c r="C14" i="8" s="1"/>
  <c r="B21" i="9" l="1"/>
  <c r="D20" i="9"/>
  <c r="F15" i="8"/>
  <c r="E15" i="8"/>
  <c r="A16" i="8"/>
  <c r="D15" i="8"/>
  <c r="B15" i="8"/>
  <c r="C15" i="8" s="1"/>
  <c r="B22" i="9" l="1"/>
  <c r="D21" i="9"/>
  <c r="F16" i="8"/>
  <c r="D16" i="8"/>
  <c r="B16" i="8"/>
  <c r="C16" i="8" s="1"/>
  <c r="A17" i="8"/>
  <c r="E16" i="8"/>
  <c r="B23" i="9" l="1"/>
  <c r="D22" i="9"/>
  <c r="A18" i="8"/>
  <c r="E17" i="8"/>
  <c r="F17" i="8"/>
  <c r="D17" i="8"/>
  <c r="B17" i="8"/>
  <c r="C17" i="8" s="1"/>
  <c r="B24" i="9" l="1"/>
  <c r="D23" i="9"/>
  <c r="A19" i="8"/>
  <c r="E18" i="8"/>
  <c r="F18" i="8"/>
  <c r="D18" i="8"/>
  <c r="B18" i="8"/>
  <c r="C18" i="8" s="1"/>
  <c r="B25" i="9" l="1"/>
  <c r="D24" i="9"/>
  <c r="A20" i="8"/>
  <c r="E19" i="8"/>
  <c r="F19" i="8"/>
  <c r="D19" i="8"/>
  <c r="B19" i="8"/>
  <c r="C19" i="8" s="1"/>
  <c r="B26" i="9" l="1"/>
  <c r="D25" i="9"/>
  <c r="A21" i="8"/>
  <c r="E20" i="8"/>
  <c r="F20" i="8"/>
  <c r="D20" i="8"/>
  <c r="B20" i="8"/>
  <c r="C20" i="8" s="1"/>
  <c r="B27" i="9" l="1"/>
  <c r="D26" i="9"/>
  <c r="A22" i="8"/>
  <c r="E21" i="8"/>
  <c r="F21" i="8"/>
  <c r="D21" i="8"/>
  <c r="B21" i="8"/>
  <c r="C21" i="8" s="1"/>
  <c r="B28" i="9" l="1"/>
  <c r="D27" i="9"/>
  <c r="A23" i="8"/>
  <c r="E22" i="8"/>
  <c r="F22" i="8"/>
  <c r="D22" i="8"/>
  <c r="B22" i="8"/>
  <c r="C22" i="8" s="1"/>
  <c r="B29" i="9" l="1"/>
  <c r="D28" i="9"/>
  <c r="A24" i="8"/>
  <c r="E23" i="8"/>
  <c r="F23" i="8"/>
  <c r="D23" i="8"/>
  <c r="B23" i="8"/>
  <c r="C23" i="8" s="1"/>
  <c r="B30" i="9" l="1"/>
  <c r="D29" i="9"/>
  <c r="A25" i="8"/>
  <c r="E24" i="8"/>
  <c r="F24" i="8"/>
  <c r="D24" i="8"/>
  <c r="B24" i="8"/>
  <c r="C24" i="8" s="1"/>
  <c r="B31" i="9" l="1"/>
  <c r="D30" i="9"/>
  <c r="A26" i="8"/>
  <c r="E25" i="8"/>
  <c r="F25" i="8"/>
  <c r="D25" i="8"/>
  <c r="B25" i="8"/>
  <c r="C25" i="8" s="1"/>
  <c r="B32" i="9" l="1"/>
  <c r="D31" i="9"/>
  <c r="A27" i="8"/>
  <c r="E26" i="8"/>
  <c r="F26" i="8"/>
  <c r="D26" i="8"/>
  <c r="B26" i="8"/>
  <c r="C26" i="8" s="1"/>
  <c r="B33" i="9" l="1"/>
  <c r="D32" i="9"/>
  <c r="A28" i="8"/>
  <c r="E27" i="8"/>
  <c r="F27" i="8"/>
  <c r="D27" i="8"/>
  <c r="B27" i="8"/>
  <c r="C27" i="8" s="1"/>
  <c r="B34" i="9" l="1"/>
  <c r="D33" i="9"/>
  <c r="A29" i="8"/>
  <c r="E28" i="8"/>
  <c r="F28" i="8"/>
  <c r="D28" i="8"/>
  <c r="B28" i="8"/>
  <c r="C28" i="8" s="1"/>
  <c r="B35" i="9" l="1"/>
  <c r="D34" i="9"/>
  <c r="A30" i="8"/>
  <c r="E29" i="8"/>
  <c r="F29" i="8"/>
  <c r="D29" i="8"/>
  <c r="B29" i="8"/>
  <c r="C29" i="8" s="1"/>
  <c r="B36" i="9" l="1"/>
  <c r="D35" i="9"/>
  <c r="A31" i="8"/>
  <c r="E30" i="8"/>
  <c r="F30" i="8"/>
  <c r="D30" i="8"/>
  <c r="B30" i="8"/>
  <c r="C30" i="8" s="1"/>
  <c r="B37" i="9" l="1"/>
  <c r="D36" i="9"/>
  <c r="A32" i="8"/>
  <c r="E31" i="8"/>
  <c r="F31" i="8"/>
  <c r="D31" i="8"/>
  <c r="B31" i="8"/>
  <c r="C31" i="8" s="1"/>
  <c r="B38" i="9" l="1"/>
  <c r="D37" i="9"/>
  <c r="A33" i="8"/>
  <c r="E32" i="8"/>
  <c r="F32" i="8"/>
  <c r="D32" i="8"/>
  <c r="B32" i="8"/>
  <c r="C32" i="8" s="1"/>
  <c r="B39" i="9" l="1"/>
  <c r="D38" i="9"/>
  <c r="A34" i="8"/>
  <c r="E33" i="8"/>
  <c r="F33" i="8"/>
  <c r="D33" i="8"/>
  <c r="B33" i="8"/>
  <c r="C33" i="8" s="1"/>
  <c r="B40" i="9" l="1"/>
  <c r="D39" i="9"/>
  <c r="A35" i="8"/>
  <c r="E34" i="8"/>
  <c r="F34" i="8"/>
  <c r="D34" i="8"/>
  <c r="B34" i="8"/>
  <c r="C34" i="8" s="1"/>
  <c r="B41" i="9" l="1"/>
  <c r="D40" i="9"/>
  <c r="A36" i="8"/>
  <c r="E35" i="8"/>
  <c r="F35" i="8"/>
  <c r="D35" i="8"/>
  <c r="B35" i="8"/>
  <c r="C35" i="8" s="1"/>
  <c r="B42" i="9" l="1"/>
  <c r="D41" i="9"/>
  <c r="A37" i="8"/>
  <c r="E36" i="8"/>
  <c r="F36" i="8"/>
  <c r="D36" i="8"/>
  <c r="B36" i="8"/>
  <c r="C36" i="8" s="1"/>
  <c r="B43" i="9" l="1"/>
  <c r="D42" i="9"/>
  <c r="A38" i="8"/>
  <c r="E37" i="8"/>
  <c r="F37" i="8"/>
  <c r="D37" i="8"/>
  <c r="B37" i="8"/>
  <c r="C37" i="8" s="1"/>
  <c r="B44" i="9" l="1"/>
  <c r="D43" i="9"/>
  <c r="A39" i="8"/>
  <c r="E38" i="8"/>
  <c r="F38" i="8"/>
  <c r="D38" i="8"/>
  <c r="B38" i="8"/>
  <c r="C38" i="8" s="1"/>
  <c r="B45" i="9" l="1"/>
  <c r="D44" i="9"/>
  <c r="A40" i="8"/>
  <c r="E39" i="8"/>
  <c r="F39" i="8"/>
  <c r="D39" i="8"/>
  <c r="B39" i="8"/>
  <c r="C39" i="8" s="1"/>
  <c r="B46" i="9" l="1"/>
  <c r="D45" i="9"/>
  <c r="A41" i="8"/>
  <c r="E40" i="8"/>
  <c r="F40" i="8"/>
  <c r="D40" i="8"/>
  <c r="B40" i="8"/>
  <c r="C40" i="8" s="1"/>
  <c r="B47" i="9" l="1"/>
  <c r="D46" i="9"/>
  <c r="A42" i="8"/>
  <c r="E41" i="8"/>
  <c r="F41" i="8"/>
  <c r="D41" i="8"/>
  <c r="B41" i="8"/>
  <c r="C41" i="8" s="1"/>
  <c r="B48" i="9" l="1"/>
  <c r="D47" i="9"/>
  <c r="A43" i="8"/>
  <c r="E42" i="8"/>
  <c r="F42" i="8"/>
  <c r="D42" i="8"/>
  <c r="B42" i="8"/>
  <c r="C42" i="8" s="1"/>
  <c r="B49" i="9" l="1"/>
  <c r="D48" i="9"/>
  <c r="A44" i="8"/>
  <c r="E43" i="8"/>
  <c r="F43" i="8"/>
  <c r="D43" i="8"/>
  <c r="B43" i="8"/>
  <c r="C43" i="8" s="1"/>
  <c r="B50" i="9" l="1"/>
  <c r="D49" i="9"/>
  <c r="A45" i="8"/>
  <c r="E44" i="8"/>
  <c r="F44" i="8"/>
  <c r="D44" i="8"/>
  <c r="B44" i="8"/>
  <c r="C44" i="8" s="1"/>
  <c r="B51" i="9" l="1"/>
  <c r="D50" i="9"/>
  <c r="A46" i="8"/>
  <c r="E45" i="8"/>
  <c r="F45" i="8"/>
  <c r="D45" i="8"/>
  <c r="B45" i="8"/>
  <c r="C45" i="8" s="1"/>
  <c r="B52" i="9" l="1"/>
  <c r="D51" i="9"/>
  <c r="A47" i="8"/>
  <c r="E46" i="8"/>
  <c r="F46" i="8"/>
  <c r="D46" i="8"/>
  <c r="B46" i="8"/>
  <c r="C46" i="8" s="1"/>
  <c r="B53" i="9" l="1"/>
  <c r="D52" i="9"/>
  <c r="A48" i="8"/>
  <c r="E47" i="8"/>
  <c r="F47" i="8"/>
  <c r="D47" i="8"/>
  <c r="B47" i="8"/>
  <c r="C47" i="8" s="1"/>
  <c r="B54" i="9" l="1"/>
  <c r="D53" i="9"/>
  <c r="A49" i="8"/>
  <c r="E48" i="8"/>
  <c r="F48" i="8"/>
  <c r="D48" i="8"/>
  <c r="B48" i="8"/>
  <c r="C48" i="8" s="1"/>
  <c r="B55" i="9" l="1"/>
  <c r="D54" i="9"/>
  <c r="A50" i="8"/>
  <c r="E49" i="8"/>
  <c r="F49" i="8"/>
  <c r="D49" i="8"/>
  <c r="B49" i="8"/>
  <c r="C49" i="8" s="1"/>
  <c r="B56" i="9" l="1"/>
  <c r="D55" i="9"/>
  <c r="A51" i="8"/>
  <c r="E50" i="8"/>
  <c r="F50" i="8"/>
  <c r="D50" i="8"/>
  <c r="B50" i="8"/>
  <c r="C50" i="8" s="1"/>
  <c r="B57" i="9" l="1"/>
  <c r="D56" i="9"/>
  <c r="A52" i="8"/>
  <c r="E51" i="8"/>
  <c r="F51" i="8"/>
  <c r="D51" i="8"/>
  <c r="B51" i="8"/>
  <c r="C51" i="8" s="1"/>
  <c r="B58" i="9" l="1"/>
  <c r="D57" i="9"/>
  <c r="A53" i="8"/>
  <c r="E52" i="8"/>
  <c r="F52" i="8"/>
  <c r="D52" i="8"/>
  <c r="B52" i="8"/>
  <c r="C52" i="8" s="1"/>
  <c r="B59" i="9" l="1"/>
  <c r="D58" i="9"/>
  <c r="A54" i="8"/>
  <c r="E53" i="8"/>
  <c r="F53" i="8"/>
  <c r="D53" i="8"/>
  <c r="B53" i="8"/>
  <c r="C53" i="8" s="1"/>
  <c r="B60" i="9" l="1"/>
  <c r="D59" i="9"/>
  <c r="A55" i="8"/>
  <c r="E54" i="8"/>
  <c r="F54" i="8"/>
  <c r="D54" i="8"/>
  <c r="B54" i="8"/>
  <c r="C54" i="8" s="1"/>
  <c r="B61" i="9" l="1"/>
  <c r="D60" i="9"/>
  <c r="A56" i="8"/>
  <c r="E55" i="8"/>
  <c r="F55" i="8"/>
  <c r="D55" i="8"/>
  <c r="B55" i="8"/>
  <c r="C55" i="8" s="1"/>
  <c r="B62" i="9" l="1"/>
  <c r="D61" i="9"/>
  <c r="A57" i="8"/>
  <c r="E56" i="8"/>
  <c r="F56" i="8"/>
  <c r="D56" i="8"/>
  <c r="B56" i="8"/>
  <c r="C56" i="8" s="1"/>
  <c r="B63" i="9" l="1"/>
  <c r="D62" i="9"/>
  <c r="A58" i="8"/>
  <c r="E57" i="8"/>
  <c r="F57" i="8"/>
  <c r="D57" i="8"/>
  <c r="B57" i="8"/>
  <c r="C57" i="8" s="1"/>
  <c r="B64" i="9" l="1"/>
  <c r="D63" i="9"/>
  <c r="A59" i="8"/>
  <c r="E58" i="8"/>
  <c r="F58" i="8"/>
  <c r="D58" i="8"/>
  <c r="B58" i="8"/>
  <c r="C58" i="8" s="1"/>
  <c r="B65" i="9" l="1"/>
  <c r="D64" i="9"/>
  <c r="A60" i="8"/>
  <c r="E59" i="8"/>
  <c r="F59" i="8"/>
  <c r="D59" i="8"/>
  <c r="B59" i="8"/>
  <c r="C59" i="8" s="1"/>
  <c r="B66" i="9" l="1"/>
  <c r="D65" i="9"/>
  <c r="A61" i="8"/>
  <c r="E60" i="8"/>
  <c r="F60" i="8"/>
  <c r="D60" i="8"/>
  <c r="B60" i="8"/>
  <c r="C60" i="8" s="1"/>
  <c r="B67" i="9" l="1"/>
  <c r="D66" i="9"/>
  <c r="A62" i="8"/>
  <c r="E61" i="8"/>
  <c r="F61" i="8"/>
  <c r="D61" i="8"/>
  <c r="B61" i="8"/>
  <c r="C61" i="8" s="1"/>
  <c r="B68" i="9" l="1"/>
  <c r="D67" i="9"/>
  <c r="A63" i="8"/>
  <c r="E62" i="8"/>
  <c r="F62" i="8"/>
  <c r="D62" i="8"/>
  <c r="B62" i="8"/>
  <c r="C62" i="8" s="1"/>
  <c r="B69" i="9" l="1"/>
  <c r="D68" i="9"/>
  <c r="A64" i="8"/>
  <c r="E63" i="8"/>
  <c r="F63" i="8"/>
  <c r="D63" i="8"/>
  <c r="B63" i="8"/>
  <c r="C63" i="8" s="1"/>
  <c r="B70" i="9" l="1"/>
  <c r="D69" i="9"/>
  <c r="A65" i="8"/>
  <c r="E64" i="8"/>
  <c r="F64" i="8"/>
  <c r="D64" i="8"/>
  <c r="B64" i="8"/>
  <c r="C64" i="8" s="1"/>
  <c r="B71" i="9" l="1"/>
  <c r="D70" i="9"/>
  <c r="A66" i="8"/>
  <c r="E65" i="8"/>
  <c r="F65" i="8"/>
  <c r="D65" i="8"/>
  <c r="B65" i="8"/>
  <c r="C65" i="8" s="1"/>
  <c r="D71" i="9" l="1"/>
  <c r="B72" i="9"/>
  <c r="A67" i="8"/>
  <c r="E66" i="8"/>
  <c r="F66" i="8"/>
  <c r="D66" i="8"/>
  <c r="B66" i="8"/>
  <c r="C66" i="8" s="1"/>
  <c r="B73" i="9" l="1"/>
  <c r="D72" i="9"/>
  <c r="A68" i="8"/>
  <c r="E67" i="8"/>
  <c r="F67" i="8"/>
  <c r="D67" i="8"/>
  <c r="B67" i="8"/>
  <c r="C67" i="8" s="1"/>
  <c r="B74" i="9" l="1"/>
  <c r="D73" i="9"/>
  <c r="A69" i="8"/>
  <c r="E68" i="8"/>
  <c r="F68" i="8"/>
  <c r="D68" i="8"/>
  <c r="B68" i="8"/>
  <c r="C68" i="8" s="1"/>
  <c r="B75" i="9" l="1"/>
  <c r="D74" i="9"/>
  <c r="A70" i="8"/>
  <c r="E69" i="8"/>
  <c r="F69" i="8"/>
  <c r="D69" i="8"/>
  <c r="B69" i="8"/>
  <c r="C69" i="8" s="1"/>
  <c r="B76" i="9" l="1"/>
  <c r="D75" i="9"/>
  <c r="A71" i="8"/>
  <c r="E70" i="8"/>
  <c r="F70" i="8"/>
  <c r="D70" i="8"/>
  <c r="B70" i="8"/>
  <c r="C70" i="8" s="1"/>
  <c r="B77" i="9" l="1"/>
  <c r="D76" i="9"/>
  <c r="A72" i="8"/>
  <c r="E71" i="8"/>
  <c r="F71" i="8"/>
  <c r="D71" i="8"/>
  <c r="B71" i="8"/>
  <c r="C71" i="8" s="1"/>
  <c r="B78" i="9" l="1"/>
  <c r="D77" i="9"/>
  <c r="A73" i="8"/>
  <c r="E72" i="8"/>
  <c r="F72" i="8"/>
  <c r="D72" i="8"/>
  <c r="B72" i="8"/>
  <c r="C72" i="8" s="1"/>
  <c r="B79" i="9" l="1"/>
  <c r="D78" i="9"/>
  <c r="A74" i="8"/>
  <c r="E73" i="8"/>
  <c r="F73" i="8"/>
  <c r="D73" i="8"/>
  <c r="B73" i="8"/>
  <c r="C73" i="8" s="1"/>
  <c r="B80" i="9" l="1"/>
  <c r="D79" i="9"/>
  <c r="A75" i="8"/>
  <c r="E74" i="8"/>
  <c r="F74" i="8"/>
  <c r="D74" i="8"/>
  <c r="B74" i="8"/>
  <c r="C74" i="8" s="1"/>
  <c r="B81" i="9" l="1"/>
  <c r="D80" i="9"/>
  <c r="A76" i="8"/>
  <c r="E75" i="8"/>
  <c r="F75" i="8"/>
  <c r="D75" i="8"/>
  <c r="B75" i="8"/>
  <c r="C75" i="8" s="1"/>
  <c r="B82" i="9" l="1"/>
  <c r="D81" i="9"/>
  <c r="A77" i="8"/>
  <c r="E76" i="8"/>
  <c r="F76" i="8"/>
  <c r="D76" i="8"/>
  <c r="B76" i="8"/>
  <c r="C76" i="8" s="1"/>
  <c r="D82" i="9" l="1"/>
  <c r="B83" i="9"/>
  <c r="A78" i="8"/>
  <c r="E77" i="8"/>
  <c r="F77" i="8"/>
  <c r="D77" i="8"/>
  <c r="B77" i="8"/>
  <c r="C77" i="8" s="1"/>
  <c r="B84" i="9" l="1"/>
  <c r="D83" i="9"/>
  <c r="A79" i="8"/>
  <c r="E78" i="8"/>
  <c r="F78" i="8"/>
  <c r="D78" i="8"/>
  <c r="B78" i="8"/>
  <c r="C78" i="8" s="1"/>
  <c r="B85" i="9" l="1"/>
  <c r="D84" i="9"/>
  <c r="A80" i="8"/>
  <c r="E79" i="8"/>
  <c r="F79" i="8"/>
  <c r="D79" i="8"/>
  <c r="B79" i="8"/>
  <c r="C79" i="8" s="1"/>
  <c r="B86" i="9" l="1"/>
  <c r="D85" i="9"/>
  <c r="A81" i="8"/>
  <c r="E80" i="8"/>
  <c r="F80" i="8"/>
  <c r="D80" i="8"/>
  <c r="B80" i="8"/>
  <c r="C80" i="8" s="1"/>
  <c r="B87" i="9" l="1"/>
  <c r="D86" i="9"/>
  <c r="A82" i="8"/>
  <c r="E81" i="8"/>
  <c r="F81" i="8"/>
  <c r="D81" i="8"/>
  <c r="B81" i="8"/>
  <c r="C81" i="8" s="1"/>
  <c r="B88" i="9" l="1"/>
  <c r="D87" i="9"/>
  <c r="A83" i="8"/>
  <c r="E82" i="8"/>
  <c r="F82" i="8"/>
  <c r="D82" i="8"/>
  <c r="B82" i="8"/>
  <c r="C82" i="8" s="1"/>
  <c r="B89" i="9" l="1"/>
  <c r="D88" i="9"/>
  <c r="A84" i="8"/>
  <c r="E83" i="8"/>
  <c r="F83" i="8"/>
  <c r="D83" i="8"/>
  <c r="B83" i="8"/>
  <c r="C83" i="8" s="1"/>
  <c r="D89" i="9" l="1"/>
  <c r="B90" i="9"/>
  <c r="A85" i="8"/>
  <c r="E84" i="8"/>
  <c r="F84" i="8"/>
  <c r="D84" i="8"/>
  <c r="B84" i="8"/>
  <c r="C84" i="8" s="1"/>
  <c r="B91" i="9" l="1"/>
  <c r="D90" i="9"/>
  <c r="A86" i="8"/>
  <c r="E85" i="8"/>
  <c r="F85" i="8"/>
  <c r="D85" i="8"/>
  <c r="B85" i="8"/>
  <c r="C85" i="8" s="1"/>
  <c r="B92" i="9" l="1"/>
  <c r="D91" i="9"/>
  <c r="A87" i="8"/>
  <c r="E86" i="8"/>
  <c r="F86" i="8"/>
  <c r="D86" i="8"/>
  <c r="B86" i="8"/>
  <c r="C86" i="8" s="1"/>
  <c r="D92" i="9" l="1"/>
  <c r="B93" i="9"/>
  <c r="A88" i="8"/>
  <c r="E87" i="8"/>
  <c r="F87" i="8"/>
  <c r="D87" i="8"/>
  <c r="B87" i="8"/>
  <c r="C87" i="8" s="1"/>
  <c r="B94" i="9" l="1"/>
  <c r="D93" i="9"/>
  <c r="A89" i="8"/>
  <c r="E88" i="8"/>
  <c r="F88" i="8"/>
  <c r="D88" i="8"/>
  <c r="B88" i="8"/>
  <c r="C88" i="8" s="1"/>
  <c r="B95" i="9" l="1"/>
  <c r="D94" i="9"/>
  <c r="A90" i="8"/>
  <c r="E89" i="8"/>
  <c r="F89" i="8"/>
  <c r="D89" i="8"/>
  <c r="B89" i="8"/>
  <c r="C89" i="8" s="1"/>
  <c r="B96" i="9" l="1"/>
  <c r="D95" i="9"/>
  <c r="A91" i="8"/>
  <c r="E90" i="8"/>
  <c r="F90" i="8"/>
  <c r="D90" i="8"/>
  <c r="B90" i="8"/>
  <c r="C90" i="8" s="1"/>
  <c r="D96" i="9" l="1"/>
  <c r="B97" i="9"/>
  <c r="A92" i="8"/>
  <c r="E91" i="8"/>
  <c r="F91" i="8"/>
  <c r="D91" i="8"/>
  <c r="B91" i="8"/>
  <c r="C91" i="8" s="1"/>
  <c r="B98" i="9" l="1"/>
  <c r="D97" i="9"/>
  <c r="A93" i="8"/>
  <c r="E92" i="8"/>
  <c r="F92" i="8"/>
  <c r="D92" i="8"/>
  <c r="B92" i="8"/>
  <c r="C92" i="8" s="1"/>
  <c r="B99" i="9" l="1"/>
  <c r="D98" i="9"/>
  <c r="A94" i="8"/>
  <c r="E93" i="8"/>
  <c r="F93" i="8"/>
  <c r="D93" i="8"/>
  <c r="B93" i="8"/>
  <c r="C93" i="8" s="1"/>
  <c r="B100" i="9" l="1"/>
  <c r="D99" i="9"/>
  <c r="A95" i="8"/>
  <c r="E94" i="8"/>
  <c r="F94" i="8"/>
  <c r="D94" i="8"/>
  <c r="B94" i="8"/>
  <c r="C94" i="8" s="1"/>
  <c r="B101" i="9" l="1"/>
  <c r="D100" i="9"/>
  <c r="A96" i="8"/>
  <c r="E95" i="8"/>
  <c r="F95" i="8"/>
  <c r="D95" i="8"/>
  <c r="B95" i="8"/>
  <c r="C95" i="8" s="1"/>
  <c r="D101" i="9" l="1"/>
  <c r="B102" i="9"/>
  <c r="A97" i="8"/>
  <c r="E96" i="8"/>
  <c r="F96" i="8"/>
  <c r="D96" i="8"/>
  <c r="B96" i="8"/>
  <c r="C96" i="8" s="1"/>
  <c r="D102" i="9" l="1"/>
  <c r="D4" i="9" s="1"/>
  <c r="B103" i="9"/>
  <c r="A98" i="8"/>
  <c r="E97" i="8"/>
  <c r="F97" i="8"/>
  <c r="D97" i="8"/>
  <c r="B97" i="8"/>
  <c r="C97" i="8" s="1"/>
  <c r="D103" i="9" l="1"/>
  <c r="B4" i="9"/>
  <c r="C4" i="9" s="1"/>
  <c r="B3" i="9"/>
  <c r="C3" i="9" s="1"/>
  <c r="B2" i="9"/>
  <c r="C2" i="9" s="1"/>
  <c r="A99" i="8"/>
  <c r="E98" i="8"/>
  <c r="F98" i="8"/>
  <c r="D98" i="8"/>
  <c r="B98" i="8"/>
  <c r="C98" i="8" s="1"/>
  <c r="D2" i="9" l="1"/>
  <c r="D3" i="9"/>
  <c r="A100" i="8"/>
  <c r="E99" i="8"/>
  <c r="F99" i="8"/>
  <c r="D99" i="8"/>
  <c r="B99" i="8"/>
  <c r="C99" i="8" s="1"/>
  <c r="E100" i="8" l="1"/>
  <c r="F100" i="8"/>
  <c r="D100" i="8"/>
  <c r="B100" i="8"/>
  <c r="C100" i="8" s="1"/>
  <c r="K64" i="7"/>
  <c r="L64" i="7" s="1"/>
  <c r="U64" i="7" s="1"/>
  <c r="I64" i="7"/>
  <c r="K63" i="7"/>
  <c r="L63" i="7" s="1"/>
  <c r="S64" i="7" s="1"/>
  <c r="I63" i="7"/>
  <c r="K62" i="7"/>
  <c r="L62" i="7" s="1"/>
  <c r="Q64" i="7" s="1"/>
  <c r="I62" i="7"/>
  <c r="K61" i="7"/>
  <c r="T57" i="7" s="1"/>
  <c r="I61" i="7"/>
  <c r="K60" i="7"/>
  <c r="L60" i="7" s="1"/>
  <c r="R63" i="7" s="1"/>
  <c r="I60" i="7"/>
  <c r="L59" i="7"/>
  <c r="P63" i="7" s="1"/>
  <c r="K59" i="7"/>
  <c r="I59" i="7"/>
  <c r="S58" i="7"/>
  <c r="Q58" i="7"/>
  <c r="L58" i="7"/>
  <c r="S62" i="7" s="1"/>
  <c r="K58" i="7"/>
  <c r="I58" i="7"/>
  <c r="P57" i="7"/>
  <c r="K57" i="7"/>
  <c r="L57" i="7" s="1"/>
  <c r="Q62" i="7" s="1"/>
  <c r="I57" i="7"/>
  <c r="S56" i="7"/>
  <c r="L56" i="7"/>
  <c r="O62" i="7" s="1"/>
  <c r="K56" i="7"/>
  <c r="O56" i="7" s="1"/>
  <c r="I56" i="7"/>
  <c r="K37" i="7"/>
  <c r="U31" i="7" s="1"/>
  <c r="I37" i="7"/>
  <c r="K36" i="7"/>
  <c r="L36" i="7" s="1"/>
  <c r="S37" i="7" s="1"/>
  <c r="I36" i="7"/>
  <c r="K35" i="7"/>
  <c r="L35" i="7" s="1"/>
  <c r="Q37" i="7" s="1"/>
  <c r="I35" i="7"/>
  <c r="K34" i="7"/>
  <c r="L34" i="7" s="1"/>
  <c r="T36" i="7" s="1"/>
  <c r="I34" i="7"/>
  <c r="K33" i="7"/>
  <c r="R30" i="7" s="1"/>
  <c r="I33" i="7"/>
  <c r="K32" i="7"/>
  <c r="L32" i="7" s="1"/>
  <c r="P36" i="7" s="1"/>
  <c r="I32" i="7"/>
  <c r="S31" i="7"/>
  <c r="Q31" i="7"/>
  <c r="K31" i="7"/>
  <c r="L31" i="7" s="1"/>
  <c r="S35" i="7" s="1"/>
  <c r="I31" i="7"/>
  <c r="P30" i="7"/>
  <c r="K30" i="7"/>
  <c r="L30" i="7" s="1"/>
  <c r="Q35" i="7" s="1"/>
  <c r="I30" i="7"/>
  <c r="S29" i="7"/>
  <c r="K29" i="7"/>
  <c r="L29" i="7" s="1"/>
  <c r="O35" i="7" s="1"/>
  <c r="I29" i="7"/>
  <c r="K11" i="7"/>
  <c r="L11" i="7" s="1"/>
  <c r="U11" i="7" s="1"/>
  <c r="I11" i="7"/>
  <c r="K10" i="7"/>
  <c r="L10" i="7" s="1"/>
  <c r="S11" i="7" s="1"/>
  <c r="I10" i="7"/>
  <c r="K9" i="7"/>
  <c r="L9" i="7" s="1"/>
  <c r="Q11" i="7" s="1"/>
  <c r="I9" i="7"/>
  <c r="K8" i="7"/>
  <c r="T4" i="7" s="1"/>
  <c r="I8" i="7"/>
  <c r="K7" i="7"/>
  <c r="L7" i="7" s="1"/>
  <c r="R10" i="7" s="1"/>
  <c r="I7" i="7"/>
  <c r="K6" i="7"/>
  <c r="L6" i="7" s="1"/>
  <c r="P10" i="7" s="1"/>
  <c r="I6" i="7"/>
  <c r="L5" i="7"/>
  <c r="S9" i="7" s="1"/>
  <c r="K5" i="7"/>
  <c r="I5" i="7"/>
  <c r="R4" i="7"/>
  <c r="P4" i="7"/>
  <c r="L4" i="7"/>
  <c r="Q9" i="7" s="1"/>
  <c r="K4" i="7"/>
  <c r="I4" i="7"/>
  <c r="S3" i="7"/>
  <c r="Q3" i="7"/>
  <c r="K3" i="7"/>
  <c r="O3" i="7" s="1"/>
  <c r="I3" i="7"/>
  <c r="G16" i="2"/>
  <c r="H16" i="2" s="1"/>
  <c r="F16" i="2"/>
  <c r="I5" i="4"/>
  <c r="F5" i="4"/>
  <c r="H5" i="4" s="1"/>
  <c r="E5" i="4"/>
  <c r="E7" i="4"/>
  <c r="F7" i="4" s="1"/>
  <c r="D10" i="1"/>
  <c r="D9" i="1"/>
  <c r="D8" i="1"/>
  <c r="C8" i="1"/>
  <c r="F14" i="2"/>
  <c r="G10" i="2"/>
  <c r="F10" i="2"/>
  <c r="D5" i="1"/>
  <c r="D3" i="1"/>
  <c r="D2" i="1"/>
  <c r="D6" i="1"/>
  <c r="C5" i="1"/>
  <c r="G14" i="2"/>
  <c r="G12" i="2"/>
  <c r="F12" i="2"/>
  <c r="G7" i="2"/>
  <c r="H7" i="2" s="1"/>
  <c r="F7" i="2"/>
  <c r="C3" i="1"/>
  <c r="C2" i="1"/>
  <c r="G5" i="4"/>
  <c r="H14" i="2"/>
  <c r="H10" i="2"/>
  <c r="H12" i="2"/>
  <c r="G7" i="4" l="1"/>
  <c r="Q56" i="7"/>
  <c r="S5" i="7"/>
  <c r="L8" i="7"/>
  <c r="T10" i="7" s="1"/>
  <c r="L33" i="7"/>
  <c r="R36" i="7" s="1"/>
  <c r="L37" i="7"/>
  <c r="U37" i="7" s="1"/>
  <c r="L3" i="7"/>
  <c r="O9" i="7" s="1"/>
  <c r="U58" i="7"/>
  <c r="L61" i="7"/>
  <c r="T63" i="7" s="1"/>
  <c r="R57" i="7"/>
  <c r="T30" i="7"/>
  <c r="O29" i="7"/>
  <c r="Q5" i="7"/>
  <c r="U5" i="7"/>
  <c r="Q29" i="7"/>
</calcChain>
</file>

<file path=xl/sharedStrings.xml><?xml version="1.0" encoding="utf-8"?>
<sst xmlns="http://schemas.openxmlformats.org/spreadsheetml/2006/main" count="174" uniqueCount="107">
  <si>
    <t>Model</t>
  </si>
  <si>
    <t>Logit</t>
  </si>
  <si>
    <t>Prob</t>
  </si>
  <si>
    <t>Note: It is your job to keep track of whether deviance should go up or down! 
These formulas work with ABSOLUTE VALUES.</t>
  </si>
  <si>
    <t>Model 
Deviance</t>
  </si>
  <si>
    <t>AIC</t>
  </si>
  <si>
    <t>BIC</t>
  </si>
  <si>
    <t>Model 
DF</t>
  </si>
  <si>
    <t>Abs Value Deviance Diff</t>
  </si>
  <si>
    <t>DF 
Diff</t>
  </si>
  <si>
    <t>Exact p 
Value</t>
  </si>
  <si>
    <t>1a: E-only</t>
  </si>
  <si>
    <t>1b: Add School Rand Int</t>
  </si>
  <si>
    <t>Comparison of model 1a and 1b</t>
  </si>
  <si>
    <t>Comparison of model 1b and 2a</t>
  </si>
  <si>
    <t>Comparison of model 2a and 2b</t>
  </si>
  <si>
    <t>Comparison of model 2b and 2c</t>
  </si>
  <si>
    <t>Model Parameter</t>
  </si>
  <si>
    <t>1a: Single-Level Intercept</t>
  </si>
  <si>
    <t>1b: Two-Level Intercept</t>
  </si>
  <si>
    <t>Odds</t>
  </si>
  <si>
    <t>2a: SM math</t>
  </si>
  <si>
    <t>2a: Intercept</t>
  </si>
  <si>
    <t>2c: Add random GMC student math</t>
  </si>
  <si>
    <t>2b: Add fixed GMC student math</t>
  </si>
  <si>
    <t>2a: Add fixed SM math</t>
  </si>
  <si>
    <t>2b: Intercept</t>
  </si>
  <si>
    <t>2b: SM math</t>
  </si>
  <si>
    <t>2b: GMC student math</t>
  </si>
  <si>
    <t>3c: Random Student Frlunch Slope</t>
  </si>
  <si>
    <t>School Intercept</t>
  </si>
  <si>
    <t>Upper CI</t>
  </si>
  <si>
    <t>Lower CI</t>
  </si>
  <si>
    <t>1.96*SD</t>
  </si>
  <si>
    <t>Random Variance</t>
  </si>
  <si>
    <t>Fixed Effect</t>
  </si>
  <si>
    <t>Term</t>
  </si>
  <si>
    <t xml:space="preserve">95% Random Effects Confidence Interval Calculator </t>
  </si>
  <si>
    <t>1b: Two-Level Empty</t>
  </si>
  <si>
    <t>Student Math Slope</t>
  </si>
  <si>
    <t>Probability</t>
  </si>
  <si>
    <t>Comparison of model 2c and 2d</t>
  </si>
  <si>
    <t>2d: Add intra-variable math interactions</t>
  </si>
  <si>
    <t>Values</t>
  </si>
  <si>
    <t>Int</t>
  </si>
  <si>
    <t>SM*SM</t>
  </si>
  <si>
    <t>Math</t>
  </si>
  <si>
    <t>SM math</t>
  </si>
  <si>
    <t>WS math</t>
  </si>
  <si>
    <t>WS*SM</t>
  </si>
  <si>
    <t>FR Lunch</t>
  </si>
  <si>
    <t>School Mean Math = 40</t>
  </si>
  <si>
    <t>School Mean Math = 50</t>
  </si>
  <si>
    <t>School Mean Math = 60</t>
  </si>
  <si>
    <t>C Log-Log</t>
  </si>
  <si>
    <t>Log-Log</t>
  </si>
  <si>
    <t>Complementary Log-Log</t>
  </si>
  <si>
    <t>Logit Coefficients</t>
  </si>
  <si>
    <t>Complementary Log-Log Coefficients</t>
  </si>
  <si>
    <t>Log-Log Coefficients</t>
  </si>
  <si>
    <t>LINK=Logit Dev=12,347.84</t>
  </si>
  <si>
    <t>Cov                                Standard</t>
  </si>
  <si>
    <t>Parm       Subject     Estimate       Error    Gradient</t>
  </si>
  <si>
    <t>UN(1,1)    schoolID      0.8157      0.1553    -0.00526</t>
  </si>
  <si>
    <t>UN(2,1)    schoolID    -0.02773     0.02798    -0.05393</t>
  </si>
  <si>
    <t>UN(2,2)    schoolID     0.01348    0.004909    0.332867</t>
  </si>
  <si>
    <t xml:space="preserve">                             Solutions for Fixed Effects</t>
  </si>
  <si>
    <t xml:space="preserve">                                 Standard</t>
  </si>
  <si>
    <t>Effect               Estimate       Error       DF    t Value    Pr &gt; |t|    Gradient</t>
  </si>
  <si>
    <t>Intercept             -1.5460      0.1231       91     -12.55      &lt;.0001    0.003075</t>
  </si>
  <si>
    <t>SMmath50              -1.5833      0.1998       91      -7.93      &lt;.0001    -0.00215</t>
  </si>
  <si>
    <t>WSmath                -0.3688     0.02633    12986     -14.01      &lt;.0001    -0.10677</t>
  </si>
  <si>
    <t>SMmath50*WSmath      -0.06962     0.03364    12986      -2.07      0.0385    0.055708</t>
  </si>
  <si>
    <t>SMmath50*SMmath50    -0.06850      0.1760       91      -0.39      0.6980      0.0059</t>
  </si>
  <si>
    <t>LINK=CLL for C Log-Log Dev=12,370.23</t>
  </si>
  <si>
    <t xml:space="preserve">            Covariance Parameter Estimates</t>
  </si>
  <si>
    <t>UN(1,1)    schoolID      0.6143      0.1210    0.017903</t>
  </si>
  <si>
    <t>UN(2,1)    schoolID    0.008994     0.02018    -0.25047</t>
  </si>
  <si>
    <t>UN(2,2)    schoolID    0.006591    0.002649    0.432533</t>
  </si>
  <si>
    <t>Intercept             -1.6708      0.1072       91     -15.59      &lt;.0001    -0.00814</t>
  </si>
  <si>
    <t>SMmath50              -1.4115      0.1743       91      -8.10      &lt;.0001    0.009846</t>
  </si>
  <si>
    <t>WSmath                -0.3222     0.02207    12986     -14.60      &lt;.0001     -0.1054</t>
  </si>
  <si>
    <t>SMmath50*WSmath       -0.1052     0.02516    12986      -4.18      &lt;.0001    0.052278</t>
  </si>
  <si>
    <t>SMmath50*SMmath50     -0.1883      0.1510       91      -1.25      0.2155    -0.00059</t>
  </si>
  <si>
    <t>LINK=Log-Log Dev=12,325.85</t>
  </si>
  <si>
    <t>UN(1,1)    schoolID      0.2013     0.03596    -0.00028</t>
  </si>
  <si>
    <t>UN(2,1)    schoolID    -0.02560    0.007759    -0.01616</t>
  </si>
  <si>
    <t>UN(2,2)    schoolID    0.006975    0.002078    0.069237</t>
  </si>
  <si>
    <t>Intercept             -0.4887     0.06006       91      -8.14      &lt;.0001    0.002398</t>
  </si>
  <si>
    <t>SMmath50              -0.7485     0.09357       91      -8.00      &lt;.0001    -0.00186</t>
  </si>
  <si>
    <t>WSmath                -0.1841     0.01368    12986     -13.45      &lt;.0001    -0.01052</t>
  </si>
  <si>
    <t>SMmath50*WSmath       0.01824     0.02019    12986       0.90      0.3664    0.011173</t>
  </si>
  <si>
    <t>SMmath50*SMmath50      0.1354     0.08319       91       1.63      0.1070    0.002488</t>
  </si>
  <si>
    <t>Original Probability</t>
  </si>
  <si>
    <t>Odds = p/(1-p)</t>
  </si>
  <si>
    <t>Logit = LN(Odds)</t>
  </si>
  <si>
    <t>Log-Log = 
-LN(-LN(p))</t>
  </si>
  <si>
    <t>Complementary Log-Log = 
LN(-LN(1-p))</t>
  </si>
  <si>
    <t>Probit = Z*1.7</t>
  </si>
  <si>
    <t>Checking un-log of log-log link</t>
  </si>
  <si>
    <t>Checking un-log of C log-log link</t>
  </si>
  <si>
    <t>Original Y</t>
  </si>
  <si>
    <t>Log of Means</t>
  </si>
  <si>
    <t>Log = exp(y)</t>
  </si>
  <si>
    <t>Arithmetic Mean</t>
  </si>
  <si>
    <t>Geometric Mean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</si>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</sst>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000000"/>
    <numFmt numFmtId="167" formatCode="#,##0.0"/>
    <numFmt numFmtId="168" formatCode="0.0000"/>
  </numFmts>
  <fonts count="15" x14ac:knownFonts="1"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ourier New"/>
      <family val="3"/>
    </font>
    <font>
      <sz val="10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2" fillId="0" borderId="0"/>
  </cellStyleXfs>
  <cellXfs count="54">
    <xf numFmtId="0" fontId="0" fillId="0" borderId="0" xfId="0"/>
    <xf numFmtId="2" fontId="0" fillId="0" borderId="0" xfId="0" applyNumberFormat="1"/>
    <xf numFmtId="0" fontId="0" fillId="0" borderId="0" xfId="0" applyFont="1"/>
    <xf numFmtId="0" fontId="9" fillId="0" borderId="0" xfId="0" applyFont="1"/>
    <xf numFmtId="164" fontId="0" fillId="0" borderId="0" xfId="0" applyNumberFormat="1" applyFont="1"/>
    <xf numFmtId="0" fontId="6" fillId="0" borderId="0" xfId="2"/>
    <xf numFmtId="0" fontId="6" fillId="0" borderId="0" xfId="2" applyAlignment="1">
      <alignment horizontal="center"/>
    </xf>
    <xf numFmtId="166" fontId="6" fillId="0" borderId="0" xfId="2" applyNumberFormat="1" applyAlignment="1">
      <alignment horizontal="center"/>
    </xf>
    <xf numFmtId="0" fontId="3" fillId="0" borderId="0" xfId="2" applyFont="1" applyAlignment="1">
      <alignment horizontal="center"/>
    </xf>
    <xf numFmtId="166" fontId="3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left" indent="2"/>
    </xf>
    <xf numFmtId="0" fontId="6" fillId="0" borderId="0" xfId="2" applyFont="1"/>
    <xf numFmtId="2" fontId="6" fillId="0" borderId="0" xfId="2" applyNumberFormat="1"/>
    <xf numFmtId="0" fontId="3" fillId="0" borderId="0" xfId="2" applyFont="1"/>
    <xf numFmtId="0" fontId="10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10" fillId="0" borderId="1" xfId="0" applyFont="1" applyFill="1" applyBorder="1" applyAlignment="1">
      <alignment horizontal="left"/>
    </xf>
    <xf numFmtId="1" fontId="10" fillId="0" borderId="1" xfId="0" applyNumberFormat="1" applyFont="1" applyBorder="1" applyAlignment="1">
      <alignment horizontal="center"/>
    </xf>
    <xf numFmtId="167" fontId="3" fillId="0" borderId="0" xfId="2" applyNumberFormat="1" applyFont="1" applyAlignment="1">
      <alignment horizontal="center"/>
    </xf>
    <xf numFmtId="167" fontId="6" fillId="0" borderId="0" xfId="2" applyNumberFormat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2" fontId="3" fillId="0" borderId="1" xfId="2" applyNumberFormat="1" applyFont="1" applyBorder="1" applyAlignment="1">
      <alignment horizontal="center"/>
    </xf>
    <xf numFmtId="0" fontId="1" fillId="0" borderId="0" xfId="2" applyFont="1"/>
    <xf numFmtId="167" fontId="1" fillId="0" borderId="0" xfId="2" applyNumberFormat="1" applyFont="1" applyAlignment="1">
      <alignment horizontal="center"/>
    </xf>
    <xf numFmtId="0" fontId="1" fillId="0" borderId="0" xfId="2" applyFont="1" applyAlignment="1">
      <alignment horizontal="center"/>
    </xf>
    <xf numFmtId="166" fontId="1" fillId="0" borderId="0" xfId="2" applyNumberFormat="1" applyFont="1" applyAlignment="1">
      <alignment horizontal="center"/>
    </xf>
    <xf numFmtId="0" fontId="5" fillId="0" borderId="0" xfId="2" applyFont="1" applyAlignment="1">
      <alignment horizontal="left" indent="2"/>
    </xf>
    <xf numFmtId="167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166" fontId="5" fillId="0" borderId="0" xfId="2" applyNumberFormat="1" applyFont="1" applyAlignment="1">
      <alignment horizontal="center"/>
    </xf>
    <xf numFmtId="0" fontId="5" fillId="0" borderId="0" xfId="2" applyFont="1"/>
    <xf numFmtId="167" fontId="5" fillId="0" borderId="0" xfId="2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0" xfId="0" applyNumberFormat="1" applyFont="1"/>
    <xf numFmtId="168" fontId="0" fillId="0" borderId="0" xfId="0" applyNumberFormat="1"/>
    <xf numFmtId="168" fontId="8" fillId="0" borderId="0" xfId="0" applyNumberFormat="1" applyFont="1"/>
    <xf numFmtId="0" fontId="3" fillId="0" borderId="1" xfId="2" applyFont="1" applyBorder="1" applyAlignment="1">
      <alignment horizontal="center" vertical="center" wrapText="1"/>
    </xf>
    <xf numFmtId="167" fontId="3" fillId="0" borderId="1" xfId="2" applyNumberFormat="1" applyFont="1" applyBorder="1" applyAlignment="1">
      <alignment horizontal="center" vertical="center" wrapText="1"/>
    </xf>
    <xf numFmtId="166" fontId="3" fillId="0" borderId="1" xfId="2" applyNumberFormat="1" applyFont="1" applyBorder="1" applyAlignment="1">
      <alignment horizontal="center" vertical="center" wrapText="1"/>
    </xf>
    <xf numFmtId="168" fontId="0" fillId="0" borderId="0" xfId="0" applyNumberFormat="1" applyFont="1"/>
    <xf numFmtId="0" fontId="3" fillId="0" borderId="0" xfId="2" applyFont="1" applyAlignment="1">
      <alignment horizontal="center" wrapText="1"/>
    </xf>
    <xf numFmtId="2" fontId="10" fillId="0" borderId="0" xfId="2" applyNumberFormat="1" applyFont="1" applyAlignment="1">
      <alignment horizontal="center"/>
    </xf>
    <xf numFmtId="0" fontId="10" fillId="0" borderId="1" xfId="0" applyFont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Probability!$C$1</c:f>
              <c:strCache>
                <c:ptCount val="1"/>
                <c:pt idx="0">
                  <c:v>Logit = LN(Odds)</c:v>
                </c:pt>
              </c:strCache>
            </c:strRef>
          </c:tx>
          <c:marker>
            <c:symbol val="none"/>
          </c:marker>
          <c:cat>
            <c:numRef>
              <c:f>Probability!$A$2:$A$100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cat>
          <c:val>
            <c:numRef>
              <c:f>Probability!$C$2:$C$100</c:f>
              <c:numCache>
                <c:formatCode>0.00</c:formatCode>
                <c:ptCount val="99"/>
                <c:pt idx="0">
                  <c:v>-4.5951198501345898</c:v>
                </c:pt>
                <c:pt idx="1">
                  <c:v>-3.8918202981106265</c:v>
                </c:pt>
                <c:pt idx="2">
                  <c:v>-3.4760986898352733</c:v>
                </c:pt>
                <c:pt idx="3">
                  <c:v>-3.1780538303479453</c:v>
                </c:pt>
                <c:pt idx="4">
                  <c:v>-2.9444389791664403</c:v>
                </c:pt>
                <c:pt idx="5">
                  <c:v>-2.7515353130419489</c:v>
                </c:pt>
                <c:pt idx="6">
                  <c:v>-2.5866893440979424</c:v>
                </c:pt>
                <c:pt idx="7">
                  <c:v>-2.4423470353692043</c:v>
                </c:pt>
                <c:pt idx="8">
                  <c:v>-2.3136349291806306</c:v>
                </c:pt>
                <c:pt idx="9">
                  <c:v>-2.1972245773362196</c:v>
                </c:pt>
                <c:pt idx="10">
                  <c:v>-2.0907410969337694</c:v>
                </c:pt>
                <c:pt idx="11">
                  <c:v>-1.9924301646902063</c:v>
                </c:pt>
                <c:pt idx="12">
                  <c:v>-1.9009587611930472</c:v>
                </c:pt>
                <c:pt idx="13">
                  <c:v>-1.8152899666382492</c:v>
                </c:pt>
                <c:pt idx="14">
                  <c:v>-1.7346010553881064</c:v>
                </c:pt>
                <c:pt idx="15">
                  <c:v>-1.6582280766035322</c:v>
                </c:pt>
                <c:pt idx="16">
                  <c:v>-1.5856272637403817</c:v>
                </c:pt>
                <c:pt idx="17">
                  <c:v>-1.5163474893680884</c:v>
                </c:pt>
                <c:pt idx="18">
                  <c:v>-1.4500101755059982</c:v>
                </c:pt>
                <c:pt idx="19">
                  <c:v>-1.3862943611198904</c:v>
                </c:pt>
                <c:pt idx="20">
                  <c:v>-1.3249254147435983</c:v>
                </c:pt>
                <c:pt idx="21">
                  <c:v>-1.2656663733312754</c:v>
                </c:pt>
                <c:pt idx="22">
                  <c:v>-1.2083112059245338</c:v>
                </c:pt>
                <c:pt idx="23">
                  <c:v>-1.1526795099383851</c:v>
                </c:pt>
                <c:pt idx="24">
                  <c:v>-1.0986122886681093</c:v>
                </c:pt>
                <c:pt idx="25">
                  <c:v>-1.0459685551826874</c:v>
                </c:pt>
                <c:pt idx="26">
                  <c:v>-0.99462257514406183</c:v>
                </c:pt>
                <c:pt idx="27">
                  <c:v>-0.94446160884085106</c:v>
                </c:pt>
                <c:pt idx="28">
                  <c:v>-0.89538404705484109</c:v>
                </c:pt>
                <c:pt idx="29">
                  <c:v>-0.84729786038720323</c:v>
                </c:pt>
                <c:pt idx="30">
                  <c:v>-0.80011930011211263</c:v>
                </c:pt>
                <c:pt idx="31">
                  <c:v>-0.75377180237637964</c:v>
                </c:pt>
                <c:pt idx="32">
                  <c:v>-0.70818505792448527</c:v>
                </c:pt>
                <c:pt idx="33">
                  <c:v>-0.66329421741026351</c:v>
                </c:pt>
                <c:pt idx="34">
                  <c:v>-0.61903920840622284</c:v>
                </c:pt>
                <c:pt idx="35">
                  <c:v>-0.57536414490356125</c:v>
                </c:pt>
                <c:pt idx="36">
                  <c:v>-0.53221681374730767</c:v>
                </c:pt>
                <c:pt idx="37">
                  <c:v>-0.48954822531870523</c:v>
                </c:pt>
                <c:pt idx="38">
                  <c:v>-0.44731221804366422</c:v>
                </c:pt>
                <c:pt idx="39">
                  <c:v>-0.40546510810816361</c:v>
                </c:pt>
                <c:pt idx="40">
                  <c:v>-0.36396537720141098</c:v>
                </c:pt>
                <c:pt idx="41">
                  <c:v>-0.32277339226305024</c:v>
                </c:pt>
                <c:pt idx="42">
                  <c:v>-0.28185115214098699</c:v>
                </c:pt>
                <c:pt idx="43">
                  <c:v>-0.24116205681688724</c:v>
                </c:pt>
                <c:pt idx="44">
                  <c:v>-0.20067069546215027</c:v>
                </c:pt>
                <c:pt idx="45">
                  <c:v>-0.16034265007517845</c:v>
                </c:pt>
                <c:pt idx="46">
                  <c:v>-0.12014431184206234</c:v>
                </c:pt>
                <c:pt idx="47">
                  <c:v>-8.0042707673535524E-2</c:v>
                </c:pt>
                <c:pt idx="48">
                  <c:v>-4.0005334613698207E-2</c:v>
                </c:pt>
                <c:pt idx="49">
                  <c:v>8.8817841970012484E-16</c:v>
                </c:pt>
                <c:pt idx="50">
                  <c:v>4.000533461370006E-2</c:v>
                </c:pt>
                <c:pt idx="51">
                  <c:v>8.0042707673537383E-2</c:v>
                </c:pt>
                <c:pt idx="52">
                  <c:v>0.1201443118420642</c:v>
                </c:pt>
                <c:pt idx="53">
                  <c:v>0.16034265007518042</c:v>
                </c:pt>
                <c:pt idx="54">
                  <c:v>0.20067069546215216</c:v>
                </c:pt>
                <c:pt idx="55">
                  <c:v>0.2411620568168891</c:v>
                </c:pt>
                <c:pt idx="56">
                  <c:v>0.28185115214098883</c:v>
                </c:pt>
                <c:pt idx="57">
                  <c:v>0.32277339226305229</c:v>
                </c:pt>
                <c:pt idx="58">
                  <c:v>0.36396537720141287</c:v>
                </c:pt>
                <c:pt idx="59">
                  <c:v>0.40546510810816572</c:v>
                </c:pt>
                <c:pt idx="60">
                  <c:v>0.44731221804366611</c:v>
                </c:pt>
                <c:pt idx="61">
                  <c:v>0.48954822531870712</c:v>
                </c:pt>
                <c:pt idx="62">
                  <c:v>0.53221681374730967</c:v>
                </c:pt>
                <c:pt idx="63">
                  <c:v>0.57536414490356325</c:v>
                </c:pt>
                <c:pt idx="64">
                  <c:v>0.61903920840622506</c:v>
                </c:pt>
                <c:pt idx="65">
                  <c:v>0.66329421741026573</c:v>
                </c:pt>
                <c:pt idx="66">
                  <c:v>0.7081850579244876</c:v>
                </c:pt>
                <c:pt idx="67">
                  <c:v>0.75377180237638186</c:v>
                </c:pt>
                <c:pt idx="68">
                  <c:v>0.80011930011211507</c:v>
                </c:pt>
                <c:pt idx="69">
                  <c:v>0.84729786038720556</c:v>
                </c:pt>
                <c:pt idx="70">
                  <c:v>0.89538404705484331</c:v>
                </c:pt>
                <c:pt idx="71">
                  <c:v>0.94446160884085351</c:v>
                </c:pt>
                <c:pt idx="72">
                  <c:v>0.99462257514406416</c:v>
                </c:pt>
                <c:pt idx="73">
                  <c:v>1.0459685551826898</c:v>
                </c:pt>
                <c:pt idx="74">
                  <c:v>1.098612288668112</c:v>
                </c:pt>
                <c:pt idx="75">
                  <c:v>1.152679509938388</c:v>
                </c:pt>
                <c:pt idx="76">
                  <c:v>1.2083112059245367</c:v>
                </c:pt>
                <c:pt idx="77">
                  <c:v>1.2656663733312787</c:v>
                </c:pt>
                <c:pt idx="78">
                  <c:v>1.3249254147436014</c:v>
                </c:pt>
                <c:pt idx="79">
                  <c:v>1.3862943611198937</c:v>
                </c:pt>
                <c:pt idx="80">
                  <c:v>1.4500101755060015</c:v>
                </c:pt>
                <c:pt idx="81">
                  <c:v>1.5163474893680919</c:v>
                </c:pt>
                <c:pt idx="82">
                  <c:v>1.5856272637403857</c:v>
                </c:pt>
                <c:pt idx="83">
                  <c:v>1.6582280766035362</c:v>
                </c:pt>
                <c:pt idx="84">
                  <c:v>1.7346010553881106</c:v>
                </c:pt>
                <c:pt idx="85">
                  <c:v>1.8152899666382536</c:v>
                </c:pt>
                <c:pt idx="86">
                  <c:v>1.9009587611930518</c:v>
                </c:pt>
                <c:pt idx="87">
                  <c:v>1.9924301646902114</c:v>
                </c:pt>
                <c:pt idx="88">
                  <c:v>2.0907410969337752</c:v>
                </c:pt>
                <c:pt idx="89">
                  <c:v>2.1972245773362258</c:v>
                </c:pt>
                <c:pt idx="90">
                  <c:v>2.3136349291806377</c:v>
                </c:pt>
                <c:pt idx="91">
                  <c:v>2.4423470353692123</c:v>
                </c:pt>
                <c:pt idx="92">
                  <c:v>2.5866893440979517</c:v>
                </c:pt>
                <c:pt idx="93">
                  <c:v>2.7515353130419595</c:v>
                </c:pt>
                <c:pt idx="94">
                  <c:v>2.9444389791664536</c:v>
                </c:pt>
                <c:pt idx="95">
                  <c:v>3.1780538303479622</c:v>
                </c:pt>
                <c:pt idx="96">
                  <c:v>3.476098689835295</c:v>
                </c:pt>
                <c:pt idx="97">
                  <c:v>3.8918202981106598</c:v>
                </c:pt>
                <c:pt idx="98">
                  <c:v>4.5951198501346564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Probability!$F$1</c:f>
              <c:strCache>
                <c:ptCount val="1"/>
                <c:pt idx="0">
                  <c:v>Probit = Z*1.7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Probability!$A$2:$A$100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cat>
          <c:val>
            <c:numRef>
              <c:f>Probability!$F$2:$F$100</c:f>
              <c:numCache>
                <c:formatCode>0.00</c:formatCode>
                <c:ptCount val="99"/>
                <c:pt idx="0">
                  <c:v>-3.954791385869429</c:v>
                </c:pt>
                <c:pt idx="1">
                  <c:v>-3.4913731480740982</c:v>
                </c:pt>
                <c:pt idx="2">
                  <c:v>-3.1973491338571263</c:v>
                </c:pt>
                <c:pt idx="3">
                  <c:v>-2.9761663211286882</c:v>
                </c:pt>
                <c:pt idx="4">
                  <c:v>-2.7962511658175035</c:v>
                </c:pt>
                <c:pt idx="5">
                  <c:v>-2.6431151108146502</c:v>
                </c:pt>
                <c:pt idx="6">
                  <c:v>-2.5088447479045892</c:v>
                </c:pt>
                <c:pt idx="7">
                  <c:v>-2.3886216525263801</c:v>
                </c:pt>
                <c:pt idx="8">
                  <c:v>-2.2792835572733674</c:v>
                </c:pt>
                <c:pt idx="9">
                  <c:v>-2.1786376614258209</c:v>
                </c:pt>
                <c:pt idx="10">
                  <c:v>-2.0850978040622379</c:v>
                </c:pt>
                <c:pt idx="11">
                  <c:v>-1.9974775465123535</c:v>
                </c:pt>
                <c:pt idx="12">
                  <c:v>-1.9148649193659621</c:v>
                </c:pt>
                <c:pt idx="13">
                  <c:v>-1.8365428793854259</c:v>
                </c:pt>
                <c:pt idx="14">
                  <c:v>-1.7619367621394426</c:v>
                </c:pt>
                <c:pt idx="15">
                  <c:v>-1.6905784014565746</c:v>
                </c:pt>
                <c:pt idx="16">
                  <c:v>-1.6220809303485324</c:v>
                </c:pt>
                <c:pt idx="17">
                  <c:v>-1.5561206493327813</c:v>
                </c:pt>
                <c:pt idx="18">
                  <c:v>-1.4924237015870871</c:v>
                </c:pt>
                <c:pt idx="19">
                  <c:v>-1.4307560970739528</c:v>
                </c:pt>
                <c:pt idx="20">
                  <c:v>-1.3709161199310078</c:v>
                </c:pt>
                <c:pt idx="21">
                  <c:v>-1.3127284641207633</c:v>
                </c:pt>
                <c:pt idx="22">
                  <c:v>-1.2560396436148626</c:v>
                </c:pt>
                <c:pt idx="23">
                  <c:v>-1.2007143568281478</c:v>
                </c:pt>
                <c:pt idx="24">
                  <c:v>-1.1466325753333384</c:v>
                </c:pt>
                <c:pt idx="25">
                  <c:v>-1.0936871891679594</c:v>
                </c:pt>
                <c:pt idx="26">
                  <c:v>-1.0417820847282659</c:v>
                </c:pt>
                <c:pt idx="27">
                  <c:v>-0.99083056236106748</c:v>
                </c:pt>
                <c:pt idx="28">
                  <c:v>-0.94075402324464319</c:v>
                </c:pt>
                <c:pt idx="29">
                  <c:v>-0.89148087160366907</c:v>
                </c:pt>
                <c:pt idx="30">
                  <c:v>-0.84294559049067019</c:v>
                </c:pt>
                <c:pt idx="31">
                  <c:v>-0.79508795849466363</c:v>
                </c:pt>
                <c:pt idx="32">
                  <c:v>-0.74785238164449697</c:v>
                </c:pt>
                <c:pt idx="33">
                  <c:v>-0.70118732005038764</c:v>
                </c:pt>
                <c:pt idx="34">
                  <c:v>-0.65504479289286432</c:v>
                </c:pt>
                <c:pt idx="35">
                  <c:v>-0.60937994852702859</c:v>
                </c:pt>
                <c:pt idx="36">
                  <c:v>-0.56415068894258757</c:v>
                </c:pt>
                <c:pt idx="37">
                  <c:v>-0.51931733976897476</c:v>
                </c:pt>
                <c:pt idx="38">
                  <c:v>-0.47484235856067131</c:v>
                </c:pt>
                <c:pt idx="39">
                  <c:v>-0.43069007533085896</c:v>
                </c:pt>
                <c:pt idx="40">
                  <c:v>-0.38682646028995321</c:v>
                </c:pt>
                <c:pt idx="41">
                  <c:v>-0.34321891454114561</c:v>
                </c:pt>
                <c:pt idx="42">
                  <c:v>-0.29983608012746332</c:v>
                </c:pt>
                <c:pt idx="43">
                  <c:v>-0.25664766634452035</c:v>
                </c:pt>
                <c:pt idx="44">
                  <c:v>-0.21362428965362487</c:v>
                </c:pt>
                <c:pt idx="45">
                  <c:v>-0.17073732486949761</c:v>
                </c:pt>
                <c:pt idx="46">
                  <c:v>-0.12795876556970964</c:v>
                </c:pt>
                <c:pt idx="47">
                  <c:v>-8.5261091890046048E-2</c:v>
                </c:pt>
                <c:pt idx="48">
                  <c:v>-4.2617144039807618E-2</c:v>
                </c:pt>
                <c:pt idx="49">
                  <c:v>9.4619158438840088E-16</c:v>
                </c:pt>
                <c:pt idx="50">
                  <c:v>4.2617144039809748E-2</c:v>
                </c:pt>
                <c:pt idx="51">
                  <c:v>8.5261091890048171E-2</c:v>
                </c:pt>
                <c:pt idx="52">
                  <c:v>0.12795876556971178</c:v>
                </c:pt>
                <c:pt idx="53">
                  <c:v>0.17073732486949977</c:v>
                </c:pt>
                <c:pt idx="54">
                  <c:v>0.21362428965362706</c:v>
                </c:pt>
                <c:pt idx="55">
                  <c:v>0.25664766634452252</c:v>
                </c:pt>
                <c:pt idx="56">
                  <c:v>0.29983608012746549</c:v>
                </c:pt>
                <c:pt idx="57">
                  <c:v>0.34321891454114778</c:v>
                </c:pt>
                <c:pt idx="58">
                  <c:v>0.38682646028995527</c:v>
                </c:pt>
                <c:pt idx="59">
                  <c:v>0.43069007533086101</c:v>
                </c:pt>
                <c:pt idx="60">
                  <c:v>0.47484235856067353</c:v>
                </c:pt>
                <c:pt idx="61">
                  <c:v>0.51931733976897698</c:v>
                </c:pt>
                <c:pt idx="62">
                  <c:v>0.5641506889425898</c:v>
                </c:pt>
                <c:pt idx="63">
                  <c:v>0.60937994852703092</c:v>
                </c:pt>
                <c:pt idx="64">
                  <c:v>0.65504479289286666</c:v>
                </c:pt>
                <c:pt idx="65">
                  <c:v>0.70118732005038986</c:v>
                </c:pt>
                <c:pt idx="66">
                  <c:v>0.7478523816444993</c:v>
                </c:pt>
                <c:pt idx="67">
                  <c:v>0.79508795849466585</c:v>
                </c:pt>
                <c:pt idx="68">
                  <c:v>0.84294559049067264</c:v>
                </c:pt>
                <c:pt idx="69">
                  <c:v>0.8914808716036714</c:v>
                </c:pt>
                <c:pt idx="70">
                  <c:v>0.94075402324464596</c:v>
                </c:pt>
                <c:pt idx="71">
                  <c:v>0.99083056236106959</c:v>
                </c:pt>
                <c:pt idx="72">
                  <c:v>1.0417820847282686</c:v>
                </c:pt>
                <c:pt idx="73">
                  <c:v>1.0936871891679611</c:v>
                </c:pt>
                <c:pt idx="74">
                  <c:v>1.1466325753333408</c:v>
                </c:pt>
                <c:pt idx="75">
                  <c:v>1.2007143568281511</c:v>
                </c:pt>
                <c:pt idx="76">
                  <c:v>1.2560396436148655</c:v>
                </c:pt>
                <c:pt idx="77">
                  <c:v>1.312728464120767</c:v>
                </c:pt>
                <c:pt idx="78">
                  <c:v>1.3709161199310103</c:v>
                </c:pt>
                <c:pt idx="79">
                  <c:v>1.430756097073957</c:v>
                </c:pt>
                <c:pt idx="80">
                  <c:v>1.4924237015870929</c:v>
                </c:pt>
                <c:pt idx="81">
                  <c:v>1.5561206493327855</c:v>
                </c:pt>
                <c:pt idx="82">
                  <c:v>1.6220809303485351</c:v>
                </c:pt>
                <c:pt idx="83">
                  <c:v>1.6905784014565837</c:v>
                </c:pt>
                <c:pt idx="84">
                  <c:v>1.7619367621394437</c:v>
                </c:pt>
                <c:pt idx="85">
                  <c:v>1.8365428793854297</c:v>
                </c:pt>
                <c:pt idx="86">
                  <c:v>1.9148649193659659</c:v>
                </c:pt>
                <c:pt idx="87">
                  <c:v>1.997477546512358</c:v>
                </c:pt>
                <c:pt idx="88">
                  <c:v>2.0850978040622423</c:v>
                </c:pt>
                <c:pt idx="89">
                  <c:v>2.1786376614258254</c:v>
                </c:pt>
                <c:pt idx="90">
                  <c:v>2.2792835572733745</c:v>
                </c:pt>
                <c:pt idx="91">
                  <c:v>2.3886216525263833</c:v>
                </c:pt>
                <c:pt idx="92">
                  <c:v>2.5088447479045985</c:v>
                </c:pt>
                <c:pt idx="93">
                  <c:v>2.6431151108146591</c:v>
                </c:pt>
                <c:pt idx="94">
                  <c:v>2.7962511658175133</c:v>
                </c:pt>
                <c:pt idx="95">
                  <c:v>2.9761663211287015</c:v>
                </c:pt>
                <c:pt idx="96">
                  <c:v>3.1973491338571418</c:v>
                </c:pt>
                <c:pt idx="97">
                  <c:v>3.4913731480741217</c:v>
                </c:pt>
                <c:pt idx="98">
                  <c:v>3.9547913858694717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Probability!$D$1</c:f>
              <c:strCache>
                <c:ptCount val="1"/>
                <c:pt idx="0">
                  <c:v>Log-Log = 
-LN(-LN(p))</c:v>
                </c:pt>
              </c:strCache>
            </c:strRef>
          </c:tx>
          <c:marker>
            <c:symbol val="none"/>
          </c:marker>
          <c:cat>
            <c:numRef>
              <c:f>Probability!$A$2:$A$100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cat>
          <c:val>
            <c:numRef>
              <c:f>Probability!$D$2:$D$100</c:f>
              <c:numCache>
                <c:formatCode>0.00</c:formatCode>
                <c:ptCount val="99"/>
                <c:pt idx="0">
                  <c:v>-1.5271796258079011</c:v>
                </c:pt>
                <c:pt idx="1">
                  <c:v>-1.3640546328884455</c:v>
                </c:pt>
                <c:pt idx="2">
                  <c:v>-1.2546349002858599</c:v>
                </c:pt>
                <c:pt idx="3">
                  <c:v>-1.1690321758870559</c:v>
                </c:pt>
                <c:pt idx="4">
                  <c:v>-1.0971887003649488</c:v>
                </c:pt>
                <c:pt idx="5">
                  <c:v>-1.0343975255188331</c:v>
                </c:pt>
                <c:pt idx="6">
                  <c:v>-0.97804790248970919</c:v>
                </c:pt>
                <c:pt idx="7">
                  <c:v>-0.92652959310170058</c:v>
                </c:pt>
                <c:pt idx="8">
                  <c:v>-0.87877393942231108</c:v>
                </c:pt>
                <c:pt idx="9">
                  <c:v>-0.83403244524795594</c:v>
                </c:pt>
                <c:pt idx="10">
                  <c:v>-0.7917586837172691</c:v>
                </c:pt>
                <c:pt idx="11">
                  <c:v>-0.75154039048647669</c:v>
                </c:pt>
                <c:pt idx="12">
                  <c:v>-0.71305805127531763</c:v>
                </c:pt>
                <c:pt idx="13">
                  <c:v>-0.67605842413278261</c:v>
                </c:pt>
                <c:pt idx="14">
                  <c:v>-0.64033693876074793</c:v>
                </c:pt>
                <c:pt idx="15">
                  <c:v>-0.60572560876919024</c:v>
                </c:pt>
                <c:pt idx="16">
                  <c:v>-0.57208449631736835</c:v>
                </c:pt>
                <c:pt idx="17">
                  <c:v>-0.53929553906989014</c:v>
                </c:pt>
                <c:pt idx="18">
                  <c:v>-0.50725799142009587</c:v>
                </c:pt>
                <c:pt idx="19">
                  <c:v>-0.47588499532711054</c:v>
                </c:pt>
                <c:pt idx="20">
                  <c:v>-0.44510095832671104</c:v>
                </c:pt>
                <c:pt idx="21">
                  <c:v>-0.41483951911157613</c:v>
                </c:pt>
                <c:pt idx="22">
                  <c:v>-0.3850419479613732</c:v>
                </c:pt>
                <c:pt idx="23">
                  <c:v>-0.35565587381121155</c:v>
                </c:pt>
                <c:pt idx="24">
                  <c:v>-0.32663425997828077</c:v>
                </c:pt>
                <c:pt idx="25">
                  <c:v>-0.29793457148413699</c:v>
                </c:pt>
                <c:pt idx="26">
                  <c:v>-0.26951809162840862</c:v>
                </c:pt>
                <c:pt idx="27">
                  <c:v>-0.24134935598542923</c:v>
                </c:pt>
                <c:pt idx="28">
                  <c:v>-0.21339567961411068</c:v>
                </c:pt>
                <c:pt idx="29">
                  <c:v>-0.18562675886236538</c:v>
                </c:pt>
                <c:pt idx="30">
                  <c:v>-0.15801433329876363</c:v>
                </c:pt>
                <c:pt idx="31">
                  <c:v>-0.13053189641996346</c:v>
                </c:pt>
                <c:pt idx="32">
                  <c:v>-0.10315444614433575</c:v>
                </c:pt>
                <c:pt idx="33">
                  <c:v>-7.5858267908825147E-2</c:v>
                </c:pt>
                <c:pt idx="34">
                  <c:v>-4.8620744579388628E-2</c:v>
                </c:pt>
                <c:pt idx="35">
                  <c:v>-2.1420188467822916E-2</c:v>
                </c:pt>
                <c:pt idx="36">
                  <c:v>5.7643084057602597E-3</c:v>
                </c:pt>
                <c:pt idx="37">
                  <c:v>3.2953009000035505E-2</c:v>
                </c:pt>
                <c:pt idx="38">
                  <c:v>6.0165653558883876E-2</c:v>
                </c:pt>
                <c:pt idx="39">
                  <c:v>8.7421571790755659E-2</c:v>
                </c:pt>
                <c:pt idx="40">
                  <c:v>0.11473978684480694</c:v>
                </c:pt>
                <c:pt idx="41">
                  <c:v>0.1421391127466711</c:v>
                </c:pt>
                <c:pt idx="42">
                  <c:v>0.1696382467513029</c:v>
                </c:pt>
                <c:pt idx="43">
                  <c:v>0.19725585791036196</c:v>
                </c:pt>
                <c:pt idx="44">
                  <c:v>0.22501067302940944</c:v>
                </c:pt>
                <c:pt idx="45">
                  <c:v>0.25292156110001529</c:v>
                </c:pt>
                <c:pt idx="46">
                  <c:v>0.28100761722945966</c:v>
                </c:pt>
                <c:pt idx="47">
                  <c:v>0.30928824705301233</c:v>
                </c:pt>
                <c:pt idx="48">
                  <c:v>0.33778325259877851</c:v>
                </c:pt>
                <c:pt idx="49">
                  <c:v>0.36651292058166501</c:v>
                </c:pt>
                <c:pt idx="50">
                  <c:v>0.39549811413080932</c:v>
                </c:pt>
                <c:pt idx="51">
                  <c:v>0.42476036900425129</c:v>
                </c:pt>
                <c:pt idx="52">
                  <c:v>0.45432199541688428</c:v>
                </c:pt>
                <c:pt idx="53">
                  <c:v>0.48420618670479049</c:v>
                </c:pt>
                <c:pt idx="54">
                  <c:v>0.51443713617380393</c:v>
                </c:pt>
                <c:pt idx="55">
                  <c:v>0.54504016363643348</c:v>
                </c:pt>
                <c:pt idx="56">
                  <c:v>0.57604185333420155</c:v>
                </c:pt>
                <c:pt idx="57">
                  <c:v>0.60747020517853045</c:v>
                </c:pt>
                <c:pt idx="58">
                  <c:v>0.63935480153084512</c:v>
                </c:pt>
                <c:pt idx="59">
                  <c:v>0.67172699209212305</c:v>
                </c:pt>
                <c:pt idx="60">
                  <c:v>0.70462009989703145</c:v>
                </c:pt>
                <c:pt idx="61">
                  <c:v>0.73806965192505769</c:v>
                </c:pt>
                <c:pt idx="62">
                  <c:v>0.77211363847220849</c:v>
                </c:pt>
                <c:pt idx="63">
                  <c:v>0.8067928061995715</c:v>
                </c:pt>
                <c:pt idx="64">
                  <c:v>0.84215099072473409</c:v>
                </c:pt>
                <c:pt idx="65">
                  <c:v>0.87823549579457738</c:v>
                </c:pt>
                <c:pt idx="66">
                  <c:v>0.91509752753286255</c:v>
                </c:pt>
                <c:pt idx="67">
                  <c:v>0.95279269407125922</c:v>
                </c:pt>
                <c:pt idx="68">
                  <c:v>0.99138158315080294</c:v>
                </c:pt>
                <c:pt idx="69">
                  <c:v>1.0309304331587248</c:v>
                </c:pt>
                <c:pt idx="70">
                  <c:v>1.0715119167260809</c:v>
                </c:pt>
                <c:pt idx="71">
                  <c:v>1.1132060607017329</c:v>
                </c:pt>
                <c:pt idx="72">
                  <c:v>1.1561013323751612</c:v>
                </c:pt>
                <c:pt idx="73">
                  <c:v>1.2002959297088229</c:v>
                </c:pt>
                <c:pt idx="74">
                  <c:v>1.2458993237072402</c:v>
                </c:pt>
                <c:pt idx="75">
                  <c:v>1.2930341148060274</c:v>
                </c:pt>
                <c:pt idx="76">
                  <c:v>1.341838283609331</c:v>
                </c:pt>
                <c:pt idx="77">
                  <c:v>1.3924679413168639</c:v>
                </c:pt>
                <c:pt idx="78">
                  <c:v>1.4451007195150591</c:v>
                </c:pt>
                <c:pt idx="79">
                  <c:v>1.4999399867595182</c:v>
                </c:pt>
                <c:pt idx="80">
                  <c:v>1.5572201467525029</c:v>
                </c:pt>
                <c:pt idx="81">
                  <c:v>1.6172133694854012</c:v>
                </c:pt>
                <c:pt idx="82">
                  <c:v>1.6802382475166826</c:v>
                </c:pt>
                <c:pt idx="83">
                  <c:v>1.7466710787777349</c:v>
                </c:pt>
                <c:pt idx="84">
                  <c:v>1.8169607947796145</c:v>
                </c:pt>
                <c:pt idx="85">
                  <c:v>1.8916490462361504</c:v>
                </c:pt>
                <c:pt idx="86">
                  <c:v>1.9713977444428747</c:v>
                </c:pt>
                <c:pt idx="87">
                  <c:v>2.057027648199818</c:v>
                </c:pt>
                <c:pt idx="88">
                  <c:v>2.1495737798046477</c:v>
                </c:pt>
                <c:pt idx="89">
                  <c:v>2.2503673273124516</c:v>
                </c:pt>
                <c:pt idx="90">
                  <c:v>2.3611608457948834</c:v>
                </c:pt>
                <c:pt idx="91">
                  <c:v>2.4843275102530744</c:v>
                </c:pt>
                <c:pt idx="92">
                  <c:v>2.6231941186130299</c:v>
                </c:pt>
                <c:pt idx="93">
                  <c:v>2.7826325333778121</c:v>
                </c:pt>
                <c:pt idx="94">
                  <c:v>2.9701952490421775</c:v>
                </c:pt>
                <c:pt idx="95">
                  <c:v>3.1985342614454018</c:v>
                </c:pt>
                <c:pt idx="96">
                  <c:v>3.4913669500838087</c:v>
                </c:pt>
                <c:pt idx="97">
                  <c:v>3.901938657935867</c:v>
                </c:pt>
                <c:pt idx="98">
                  <c:v>4.6001492267766464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Probability!$E$1</c:f>
              <c:strCache>
                <c:ptCount val="1"/>
                <c:pt idx="0">
                  <c:v>Complementary Log-Log = 
LN(-LN(1-p))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Probability!$A$2:$A$100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cat>
          <c:val>
            <c:numRef>
              <c:f>Probability!$E$2:$E$100</c:f>
              <c:numCache>
                <c:formatCode>0.00</c:formatCode>
                <c:ptCount val="99"/>
                <c:pt idx="0">
                  <c:v>-4.6001492267765789</c:v>
                </c:pt>
                <c:pt idx="1">
                  <c:v>-3.9019386579358333</c:v>
                </c:pt>
                <c:pt idx="2">
                  <c:v>-3.4913669500837861</c:v>
                </c:pt>
                <c:pt idx="3">
                  <c:v>-3.1985342614453849</c:v>
                </c:pt>
                <c:pt idx="4">
                  <c:v>-2.9701952490421637</c:v>
                </c:pt>
                <c:pt idx="5">
                  <c:v>-2.7826325333778006</c:v>
                </c:pt>
                <c:pt idx="6">
                  <c:v>-2.6231941186130197</c:v>
                </c:pt>
                <c:pt idx="7">
                  <c:v>-2.4843275102530673</c:v>
                </c:pt>
                <c:pt idx="8">
                  <c:v>-2.3611608457948767</c:v>
                </c:pt>
                <c:pt idx="9">
                  <c:v>-2.2503673273124454</c:v>
                </c:pt>
                <c:pt idx="10">
                  <c:v>-2.1495737798046424</c:v>
                </c:pt>
                <c:pt idx="11">
                  <c:v>-2.0570276481998131</c:v>
                </c:pt>
                <c:pt idx="12">
                  <c:v>-1.9713977444428701</c:v>
                </c:pt>
                <c:pt idx="13">
                  <c:v>-1.8916490462361459</c:v>
                </c:pt>
                <c:pt idx="14">
                  <c:v>-1.8169607947796103</c:v>
                </c:pt>
                <c:pt idx="15">
                  <c:v>-1.7466710787777311</c:v>
                </c:pt>
                <c:pt idx="16">
                  <c:v>-1.6802382475166791</c:v>
                </c:pt>
                <c:pt idx="17">
                  <c:v>-1.6172133694853976</c:v>
                </c:pt>
                <c:pt idx="18">
                  <c:v>-1.5572201467524995</c:v>
                </c:pt>
                <c:pt idx="19">
                  <c:v>-1.4999399867595151</c:v>
                </c:pt>
                <c:pt idx="20">
                  <c:v>-1.4451007195150563</c:v>
                </c:pt>
                <c:pt idx="21">
                  <c:v>-1.392467941316861</c:v>
                </c:pt>
                <c:pt idx="22">
                  <c:v>-1.3418382836093283</c:v>
                </c:pt>
                <c:pt idx="23">
                  <c:v>-1.2930341148060247</c:v>
                </c:pt>
                <c:pt idx="24">
                  <c:v>-1.2458993237072382</c:v>
                </c:pt>
                <c:pt idx="25">
                  <c:v>-1.2002959297088209</c:v>
                </c:pt>
                <c:pt idx="26">
                  <c:v>-1.1561013323751592</c:v>
                </c:pt>
                <c:pt idx="27">
                  <c:v>-1.1132060607017309</c:v>
                </c:pt>
                <c:pt idx="28">
                  <c:v>-1.0715119167260789</c:v>
                </c:pt>
                <c:pt idx="29">
                  <c:v>-1.0309304331587228</c:v>
                </c:pt>
                <c:pt idx="30">
                  <c:v>-0.99138158315080116</c:v>
                </c:pt>
                <c:pt idx="31">
                  <c:v>-0.95279269407125755</c:v>
                </c:pt>
                <c:pt idx="32">
                  <c:v>-0.91509752753286089</c:v>
                </c:pt>
                <c:pt idx="33">
                  <c:v>-0.87823549579457583</c:v>
                </c:pt>
                <c:pt idx="34">
                  <c:v>-0.84215099072473254</c:v>
                </c:pt>
                <c:pt idx="35">
                  <c:v>-0.80679280619956995</c:v>
                </c:pt>
                <c:pt idx="36">
                  <c:v>-0.77211363847220693</c:v>
                </c:pt>
                <c:pt idx="37">
                  <c:v>-0.73806965192505614</c:v>
                </c:pt>
                <c:pt idx="38">
                  <c:v>-0.70462009989703001</c:v>
                </c:pt>
                <c:pt idx="39">
                  <c:v>-0.6717269920921215</c:v>
                </c:pt>
                <c:pt idx="40">
                  <c:v>-0.63935480153084367</c:v>
                </c:pt>
                <c:pt idx="41">
                  <c:v>-0.60747020517852912</c:v>
                </c:pt>
                <c:pt idx="42">
                  <c:v>-0.57604185333420022</c:v>
                </c:pt>
                <c:pt idx="43">
                  <c:v>-0.54504016363643204</c:v>
                </c:pt>
                <c:pt idx="44">
                  <c:v>-0.51443713617380271</c:v>
                </c:pt>
                <c:pt idx="45">
                  <c:v>-0.48420618670478927</c:v>
                </c:pt>
                <c:pt idx="46">
                  <c:v>-0.45432199541688284</c:v>
                </c:pt>
                <c:pt idx="47">
                  <c:v>-0.42476036900425007</c:v>
                </c:pt>
                <c:pt idx="48">
                  <c:v>-0.39549811413080815</c:v>
                </c:pt>
                <c:pt idx="49">
                  <c:v>-0.36651292058166374</c:v>
                </c:pt>
                <c:pt idx="50">
                  <c:v>-0.33778325259877712</c:v>
                </c:pt>
                <c:pt idx="51">
                  <c:v>-0.30928824705301083</c:v>
                </c:pt>
                <c:pt idx="52">
                  <c:v>-0.28100761722945833</c:v>
                </c:pt>
                <c:pt idx="53">
                  <c:v>-0.25292156110001385</c:v>
                </c:pt>
                <c:pt idx="54">
                  <c:v>-0.22501067302940803</c:v>
                </c:pt>
                <c:pt idx="55">
                  <c:v>-0.1972558579103606</c:v>
                </c:pt>
                <c:pt idx="56">
                  <c:v>-0.16963824675130146</c:v>
                </c:pt>
                <c:pt idx="57">
                  <c:v>-0.14213911274666979</c:v>
                </c:pt>
                <c:pt idx="58">
                  <c:v>-0.11473978684480557</c:v>
                </c:pt>
                <c:pt idx="59">
                  <c:v>-8.7421571790754202E-2</c:v>
                </c:pt>
                <c:pt idx="60">
                  <c:v>-6.0165653558882579E-2</c:v>
                </c:pt>
                <c:pt idx="61">
                  <c:v>-3.2953009000034131E-2</c:v>
                </c:pt>
                <c:pt idx="62">
                  <c:v>-5.7643084057589196E-3</c:v>
                </c:pt>
                <c:pt idx="63">
                  <c:v>2.142018846782422E-2</c:v>
                </c:pt>
                <c:pt idx="64">
                  <c:v>4.8620744579390113E-2</c:v>
                </c:pt>
                <c:pt idx="65">
                  <c:v>7.585826790882659E-2</c:v>
                </c:pt>
                <c:pt idx="66">
                  <c:v>0.10315444614433715</c:v>
                </c:pt>
                <c:pt idx="67">
                  <c:v>0.13053189641996482</c:v>
                </c:pt>
                <c:pt idx="68">
                  <c:v>0.15801433329876496</c:v>
                </c:pt>
                <c:pt idx="69">
                  <c:v>0.18562675886236668</c:v>
                </c:pt>
                <c:pt idx="70">
                  <c:v>0.21339567961411213</c:v>
                </c:pt>
                <c:pt idx="71">
                  <c:v>0.24134935598543061</c:v>
                </c:pt>
                <c:pt idx="72">
                  <c:v>0.26951809162840995</c:v>
                </c:pt>
                <c:pt idx="73">
                  <c:v>0.29793457148413843</c:v>
                </c:pt>
                <c:pt idx="74">
                  <c:v>0.32663425997828222</c:v>
                </c:pt>
                <c:pt idx="75">
                  <c:v>0.35565587381121311</c:v>
                </c:pt>
                <c:pt idx="76">
                  <c:v>0.3850419479613747</c:v>
                </c:pt>
                <c:pt idx="77">
                  <c:v>0.41483951911157774</c:v>
                </c:pt>
                <c:pt idx="78">
                  <c:v>0.44510095832671265</c:v>
                </c:pt>
                <c:pt idx="79">
                  <c:v>0.47588499532711209</c:v>
                </c:pt>
                <c:pt idx="80">
                  <c:v>0.50725799142009753</c:v>
                </c:pt>
                <c:pt idx="81">
                  <c:v>0.53929553906989181</c:v>
                </c:pt>
                <c:pt idx="82">
                  <c:v>0.57208449631737013</c:v>
                </c:pt>
                <c:pt idx="83">
                  <c:v>0.6057256087691919</c:v>
                </c:pt>
                <c:pt idx="84">
                  <c:v>0.64033693876074971</c:v>
                </c:pt>
                <c:pt idx="85">
                  <c:v>0.6760584241327845</c:v>
                </c:pt>
                <c:pt idx="86">
                  <c:v>0.71305805127531974</c:v>
                </c:pt>
                <c:pt idx="87">
                  <c:v>0.75154039048647903</c:v>
                </c:pt>
                <c:pt idx="88">
                  <c:v>0.79175868371727132</c:v>
                </c:pt>
                <c:pt idx="89">
                  <c:v>0.83403244524795839</c:v>
                </c:pt>
                <c:pt idx="90">
                  <c:v>0.87877393942231363</c:v>
                </c:pt>
                <c:pt idx="91">
                  <c:v>0.92652959310170335</c:v>
                </c:pt>
                <c:pt idx="92">
                  <c:v>0.97804790248971252</c:v>
                </c:pt>
                <c:pt idx="93">
                  <c:v>1.0343975255188367</c:v>
                </c:pt>
                <c:pt idx="94">
                  <c:v>1.0971887003649528</c:v>
                </c:pt>
                <c:pt idx="95">
                  <c:v>1.1690321758870608</c:v>
                </c:pt>
                <c:pt idx="96">
                  <c:v>1.2546349002858661</c:v>
                </c:pt>
                <c:pt idx="97">
                  <c:v>1.364054632888454</c:v>
                </c:pt>
                <c:pt idx="98">
                  <c:v>1.5271796258079156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99840"/>
        <c:axId val="99224384"/>
      </c:lineChart>
      <c:catAx>
        <c:axId val="9929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Original Probability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9224384"/>
        <c:crossesAt val="-30"/>
        <c:auto val="1"/>
        <c:lblAlgn val="ctr"/>
        <c:lblOffset val="100"/>
        <c:tickLblSkip val="10"/>
        <c:noMultiLvlLbl val="0"/>
      </c:catAx>
      <c:valAx>
        <c:axId val="99224384"/>
        <c:scaling>
          <c:orientation val="minMax"/>
          <c:max val="5"/>
          <c:min val="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Transformed Probability</a:t>
                </a:r>
              </a:p>
            </c:rich>
          </c:tx>
          <c:layout>
            <c:manualLayout>
              <c:xMode val="edge"/>
              <c:yMode val="edge"/>
              <c:x val="1.6788748051720519E-2"/>
              <c:y val="0.2704127397164010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99299840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2169657082859524"/>
          <c:y val="2.1773549937293891E-2"/>
          <c:w val="0.83635349340165166"/>
          <c:h val="0.200604122419339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Probability!$C$1</c:f>
              <c:strCache>
                <c:ptCount val="1"/>
                <c:pt idx="0">
                  <c:v>Logit = LN(Odds)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Probability!$C$2:$C$100</c:f>
              <c:numCache>
                <c:formatCode>0.00</c:formatCode>
                <c:ptCount val="99"/>
                <c:pt idx="0">
                  <c:v>-4.5951198501345898</c:v>
                </c:pt>
                <c:pt idx="1">
                  <c:v>-3.8918202981106265</c:v>
                </c:pt>
                <c:pt idx="2">
                  <c:v>-3.4760986898352733</c:v>
                </c:pt>
                <c:pt idx="3">
                  <c:v>-3.1780538303479453</c:v>
                </c:pt>
                <c:pt idx="4">
                  <c:v>-2.9444389791664403</c:v>
                </c:pt>
                <c:pt idx="5">
                  <c:v>-2.7515353130419489</c:v>
                </c:pt>
                <c:pt idx="6">
                  <c:v>-2.5866893440979424</c:v>
                </c:pt>
                <c:pt idx="7">
                  <c:v>-2.4423470353692043</c:v>
                </c:pt>
                <c:pt idx="8">
                  <c:v>-2.3136349291806306</c:v>
                </c:pt>
                <c:pt idx="9">
                  <c:v>-2.1972245773362196</c:v>
                </c:pt>
                <c:pt idx="10">
                  <c:v>-2.0907410969337694</c:v>
                </c:pt>
                <c:pt idx="11">
                  <c:v>-1.9924301646902063</c:v>
                </c:pt>
                <c:pt idx="12">
                  <c:v>-1.9009587611930472</c:v>
                </c:pt>
                <c:pt idx="13">
                  <c:v>-1.8152899666382492</c:v>
                </c:pt>
                <c:pt idx="14">
                  <c:v>-1.7346010553881064</c:v>
                </c:pt>
                <c:pt idx="15">
                  <c:v>-1.6582280766035322</c:v>
                </c:pt>
                <c:pt idx="16">
                  <c:v>-1.5856272637403817</c:v>
                </c:pt>
                <c:pt idx="17">
                  <c:v>-1.5163474893680884</c:v>
                </c:pt>
                <c:pt idx="18">
                  <c:v>-1.4500101755059982</c:v>
                </c:pt>
                <c:pt idx="19">
                  <c:v>-1.3862943611198904</c:v>
                </c:pt>
                <c:pt idx="20">
                  <c:v>-1.3249254147435983</c:v>
                </c:pt>
                <c:pt idx="21">
                  <c:v>-1.2656663733312754</c:v>
                </c:pt>
                <c:pt idx="22">
                  <c:v>-1.2083112059245338</c:v>
                </c:pt>
                <c:pt idx="23">
                  <c:v>-1.1526795099383851</c:v>
                </c:pt>
                <c:pt idx="24">
                  <c:v>-1.0986122886681093</c:v>
                </c:pt>
                <c:pt idx="25">
                  <c:v>-1.0459685551826874</c:v>
                </c:pt>
                <c:pt idx="26">
                  <c:v>-0.99462257514406183</c:v>
                </c:pt>
                <c:pt idx="27">
                  <c:v>-0.94446160884085106</c:v>
                </c:pt>
                <c:pt idx="28">
                  <c:v>-0.89538404705484109</c:v>
                </c:pt>
                <c:pt idx="29">
                  <c:v>-0.84729786038720323</c:v>
                </c:pt>
                <c:pt idx="30">
                  <c:v>-0.80011930011211263</c:v>
                </c:pt>
                <c:pt idx="31">
                  <c:v>-0.75377180237637964</c:v>
                </c:pt>
                <c:pt idx="32">
                  <c:v>-0.70818505792448527</c:v>
                </c:pt>
                <c:pt idx="33">
                  <c:v>-0.66329421741026351</c:v>
                </c:pt>
                <c:pt idx="34">
                  <c:v>-0.61903920840622284</c:v>
                </c:pt>
                <c:pt idx="35">
                  <c:v>-0.57536414490356125</c:v>
                </c:pt>
                <c:pt idx="36">
                  <c:v>-0.53221681374730767</c:v>
                </c:pt>
                <c:pt idx="37">
                  <c:v>-0.48954822531870523</c:v>
                </c:pt>
                <c:pt idx="38">
                  <c:v>-0.44731221804366422</c:v>
                </c:pt>
                <c:pt idx="39">
                  <c:v>-0.40546510810816361</c:v>
                </c:pt>
                <c:pt idx="40">
                  <c:v>-0.36396537720141098</c:v>
                </c:pt>
                <c:pt idx="41">
                  <c:v>-0.32277339226305024</c:v>
                </c:pt>
                <c:pt idx="42">
                  <c:v>-0.28185115214098699</c:v>
                </c:pt>
                <c:pt idx="43">
                  <c:v>-0.24116205681688724</c:v>
                </c:pt>
                <c:pt idx="44">
                  <c:v>-0.20067069546215027</c:v>
                </c:pt>
                <c:pt idx="45">
                  <c:v>-0.16034265007517845</c:v>
                </c:pt>
                <c:pt idx="46">
                  <c:v>-0.12014431184206234</c:v>
                </c:pt>
                <c:pt idx="47">
                  <c:v>-8.0042707673535524E-2</c:v>
                </c:pt>
                <c:pt idx="48">
                  <c:v>-4.0005334613698207E-2</c:v>
                </c:pt>
                <c:pt idx="49">
                  <c:v>8.8817841970012484E-16</c:v>
                </c:pt>
                <c:pt idx="50">
                  <c:v>4.000533461370006E-2</c:v>
                </c:pt>
                <c:pt idx="51">
                  <c:v>8.0042707673537383E-2</c:v>
                </c:pt>
                <c:pt idx="52">
                  <c:v>0.1201443118420642</c:v>
                </c:pt>
                <c:pt idx="53">
                  <c:v>0.16034265007518042</c:v>
                </c:pt>
                <c:pt idx="54">
                  <c:v>0.20067069546215216</c:v>
                </c:pt>
                <c:pt idx="55">
                  <c:v>0.2411620568168891</c:v>
                </c:pt>
                <c:pt idx="56">
                  <c:v>0.28185115214098883</c:v>
                </c:pt>
                <c:pt idx="57">
                  <c:v>0.32277339226305229</c:v>
                </c:pt>
                <c:pt idx="58">
                  <c:v>0.36396537720141287</c:v>
                </c:pt>
                <c:pt idx="59">
                  <c:v>0.40546510810816572</c:v>
                </c:pt>
                <c:pt idx="60">
                  <c:v>0.44731221804366611</c:v>
                </c:pt>
                <c:pt idx="61">
                  <c:v>0.48954822531870712</c:v>
                </c:pt>
                <c:pt idx="62">
                  <c:v>0.53221681374730967</c:v>
                </c:pt>
                <c:pt idx="63">
                  <c:v>0.57536414490356325</c:v>
                </c:pt>
                <c:pt idx="64">
                  <c:v>0.61903920840622506</c:v>
                </c:pt>
                <c:pt idx="65">
                  <c:v>0.66329421741026573</c:v>
                </c:pt>
                <c:pt idx="66">
                  <c:v>0.7081850579244876</c:v>
                </c:pt>
                <c:pt idx="67">
                  <c:v>0.75377180237638186</c:v>
                </c:pt>
                <c:pt idx="68">
                  <c:v>0.80011930011211507</c:v>
                </c:pt>
                <c:pt idx="69">
                  <c:v>0.84729786038720556</c:v>
                </c:pt>
                <c:pt idx="70">
                  <c:v>0.89538404705484331</c:v>
                </c:pt>
                <c:pt idx="71">
                  <c:v>0.94446160884085351</c:v>
                </c:pt>
                <c:pt idx="72">
                  <c:v>0.99462257514406416</c:v>
                </c:pt>
                <c:pt idx="73">
                  <c:v>1.0459685551826898</c:v>
                </c:pt>
                <c:pt idx="74">
                  <c:v>1.098612288668112</c:v>
                </c:pt>
                <c:pt idx="75">
                  <c:v>1.152679509938388</c:v>
                </c:pt>
                <c:pt idx="76">
                  <c:v>1.2083112059245367</c:v>
                </c:pt>
                <c:pt idx="77">
                  <c:v>1.2656663733312787</c:v>
                </c:pt>
                <c:pt idx="78">
                  <c:v>1.3249254147436014</c:v>
                </c:pt>
                <c:pt idx="79">
                  <c:v>1.3862943611198937</c:v>
                </c:pt>
                <c:pt idx="80">
                  <c:v>1.4500101755060015</c:v>
                </c:pt>
                <c:pt idx="81">
                  <c:v>1.5163474893680919</c:v>
                </c:pt>
                <c:pt idx="82">
                  <c:v>1.5856272637403857</c:v>
                </c:pt>
                <c:pt idx="83">
                  <c:v>1.6582280766035362</c:v>
                </c:pt>
                <c:pt idx="84">
                  <c:v>1.7346010553881106</c:v>
                </c:pt>
                <c:pt idx="85">
                  <c:v>1.8152899666382536</c:v>
                </c:pt>
                <c:pt idx="86">
                  <c:v>1.9009587611930518</c:v>
                </c:pt>
                <c:pt idx="87">
                  <c:v>1.9924301646902114</c:v>
                </c:pt>
                <c:pt idx="88">
                  <c:v>2.0907410969337752</c:v>
                </c:pt>
                <c:pt idx="89">
                  <c:v>2.1972245773362258</c:v>
                </c:pt>
                <c:pt idx="90">
                  <c:v>2.3136349291806377</c:v>
                </c:pt>
                <c:pt idx="91">
                  <c:v>2.4423470353692123</c:v>
                </c:pt>
                <c:pt idx="92">
                  <c:v>2.5866893440979517</c:v>
                </c:pt>
                <c:pt idx="93">
                  <c:v>2.7515353130419595</c:v>
                </c:pt>
                <c:pt idx="94">
                  <c:v>2.9444389791664536</c:v>
                </c:pt>
                <c:pt idx="95">
                  <c:v>3.1780538303479622</c:v>
                </c:pt>
                <c:pt idx="96">
                  <c:v>3.476098689835295</c:v>
                </c:pt>
                <c:pt idx="97">
                  <c:v>3.8918202981106598</c:v>
                </c:pt>
                <c:pt idx="98">
                  <c:v>4.5951198501346564</c:v>
                </c:pt>
              </c:numCache>
            </c:numRef>
          </c:xVal>
          <c:yVal>
            <c:numRef>
              <c:f>Probability!$A$2:$A$100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Probability!$F$1</c:f>
              <c:strCache>
                <c:ptCount val="1"/>
                <c:pt idx="0">
                  <c:v>Probit = Z*1.7</c:v>
                </c:pt>
              </c:strCache>
            </c:strRef>
          </c:tx>
          <c:spPr>
            <a:ln w="28575">
              <a:solidFill>
                <a:schemeClr val="accent4">
                  <a:lumMod val="75000"/>
                </a:schemeClr>
              </a:solidFill>
              <a:prstDash val="dash"/>
            </a:ln>
          </c:spPr>
          <c:marker>
            <c:symbol val="square"/>
            <c:size val="3"/>
            <c:spPr>
              <a:noFill/>
            </c:spPr>
          </c:marker>
          <c:xVal>
            <c:numRef>
              <c:f>Probability!$F$2:$F$100</c:f>
              <c:numCache>
                <c:formatCode>0.00</c:formatCode>
                <c:ptCount val="99"/>
                <c:pt idx="0">
                  <c:v>-3.954791385869429</c:v>
                </c:pt>
                <c:pt idx="1">
                  <c:v>-3.4913731480740982</c:v>
                </c:pt>
                <c:pt idx="2">
                  <c:v>-3.1973491338571263</c:v>
                </c:pt>
                <c:pt idx="3">
                  <c:v>-2.9761663211286882</c:v>
                </c:pt>
                <c:pt idx="4">
                  <c:v>-2.7962511658175035</c:v>
                </c:pt>
                <c:pt idx="5">
                  <c:v>-2.6431151108146502</c:v>
                </c:pt>
                <c:pt idx="6">
                  <c:v>-2.5088447479045892</c:v>
                </c:pt>
                <c:pt idx="7">
                  <c:v>-2.3886216525263801</c:v>
                </c:pt>
                <c:pt idx="8">
                  <c:v>-2.2792835572733674</c:v>
                </c:pt>
                <c:pt idx="9">
                  <c:v>-2.1786376614258209</c:v>
                </c:pt>
                <c:pt idx="10">
                  <c:v>-2.0850978040622379</c:v>
                </c:pt>
                <c:pt idx="11">
                  <c:v>-1.9974775465123535</c:v>
                </c:pt>
                <c:pt idx="12">
                  <c:v>-1.9148649193659621</c:v>
                </c:pt>
                <c:pt idx="13">
                  <c:v>-1.8365428793854259</c:v>
                </c:pt>
                <c:pt idx="14">
                  <c:v>-1.7619367621394426</c:v>
                </c:pt>
                <c:pt idx="15">
                  <c:v>-1.6905784014565746</c:v>
                </c:pt>
                <c:pt idx="16">
                  <c:v>-1.6220809303485324</c:v>
                </c:pt>
                <c:pt idx="17">
                  <c:v>-1.5561206493327813</c:v>
                </c:pt>
                <c:pt idx="18">
                  <c:v>-1.4924237015870871</c:v>
                </c:pt>
                <c:pt idx="19">
                  <c:v>-1.4307560970739528</c:v>
                </c:pt>
                <c:pt idx="20">
                  <c:v>-1.3709161199310078</c:v>
                </c:pt>
                <c:pt idx="21">
                  <c:v>-1.3127284641207633</c:v>
                </c:pt>
                <c:pt idx="22">
                  <c:v>-1.2560396436148626</c:v>
                </c:pt>
                <c:pt idx="23">
                  <c:v>-1.2007143568281478</c:v>
                </c:pt>
                <c:pt idx="24">
                  <c:v>-1.1466325753333384</c:v>
                </c:pt>
                <c:pt idx="25">
                  <c:v>-1.0936871891679594</c:v>
                </c:pt>
                <c:pt idx="26">
                  <c:v>-1.0417820847282659</c:v>
                </c:pt>
                <c:pt idx="27">
                  <c:v>-0.99083056236106748</c:v>
                </c:pt>
                <c:pt idx="28">
                  <c:v>-0.94075402324464319</c:v>
                </c:pt>
                <c:pt idx="29">
                  <c:v>-0.89148087160366907</c:v>
                </c:pt>
                <c:pt idx="30">
                  <c:v>-0.84294559049067019</c:v>
                </c:pt>
                <c:pt idx="31">
                  <c:v>-0.79508795849466363</c:v>
                </c:pt>
                <c:pt idx="32">
                  <c:v>-0.74785238164449697</c:v>
                </c:pt>
                <c:pt idx="33">
                  <c:v>-0.70118732005038764</c:v>
                </c:pt>
                <c:pt idx="34">
                  <c:v>-0.65504479289286432</c:v>
                </c:pt>
                <c:pt idx="35">
                  <c:v>-0.60937994852702859</c:v>
                </c:pt>
                <c:pt idx="36">
                  <c:v>-0.56415068894258757</c:v>
                </c:pt>
                <c:pt idx="37">
                  <c:v>-0.51931733976897476</c:v>
                </c:pt>
                <c:pt idx="38">
                  <c:v>-0.47484235856067131</c:v>
                </c:pt>
                <c:pt idx="39">
                  <c:v>-0.43069007533085896</c:v>
                </c:pt>
                <c:pt idx="40">
                  <c:v>-0.38682646028995321</c:v>
                </c:pt>
                <c:pt idx="41">
                  <c:v>-0.34321891454114561</c:v>
                </c:pt>
                <c:pt idx="42">
                  <c:v>-0.29983608012746332</c:v>
                </c:pt>
                <c:pt idx="43">
                  <c:v>-0.25664766634452035</c:v>
                </c:pt>
                <c:pt idx="44">
                  <c:v>-0.21362428965362487</c:v>
                </c:pt>
                <c:pt idx="45">
                  <c:v>-0.17073732486949761</c:v>
                </c:pt>
                <c:pt idx="46">
                  <c:v>-0.12795876556970964</c:v>
                </c:pt>
                <c:pt idx="47">
                  <c:v>-8.5261091890046048E-2</c:v>
                </c:pt>
                <c:pt idx="48">
                  <c:v>-4.2617144039807618E-2</c:v>
                </c:pt>
                <c:pt idx="49">
                  <c:v>9.4619158438840088E-16</c:v>
                </c:pt>
                <c:pt idx="50">
                  <c:v>4.2617144039809748E-2</c:v>
                </c:pt>
                <c:pt idx="51">
                  <c:v>8.5261091890048171E-2</c:v>
                </c:pt>
                <c:pt idx="52">
                  <c:v>0.12795876556971178</c:v>
                </c:pt>
                <c:pt idx="53">
                  <c:v>0.17073732486949977</c:v>
                </c:pt>
                <c:pt idx="54">
                  <c:v>0.21362428965362706</c:v>
                </c:pt>
                <c:pt idx="55">
                  <c:v>0.25664766634452252</c:v>
                </c:pt>
                <c:pt idx="56">
                  <c:v>0.29983608012746549</c:v>
                </c:pt>
                <c:pt idx="57">
                  <c:v>0.34321891454114778</c:v>
                </c:pt>
                <c:pt idx="58">
                  <c:v>0.38682646028995527</c:v>
                </c:pt>
                <c:pt idx="59">
                  <c:v>0.43069007533086101</c:v>
                </c:pt>
                <c:pt idx="60">
                  <c:v>0.47484235856067353</c:v>
                </c:pt>
                <c:pt idx="61">
                  <c:v>0.51931733976897698</c:v>
                </c:pt>
                <c:pt idx="62">
                  <c:v>0.5641506889425898</c:v>
                </c:pt>
                <c:pt idx="63">
                  <c:v>0.60937994852703092</c:v>
                </c:pt>
                <c:pt idx="64">
                  <c:v>0.65504479289286666</c:v>
                </c:pt>
                <c:pt idx="65">
                  <c:v>0.70118732005038986</c:v>
                </c:pt>
                <c:pt idx="66">
                  <c:v>0.7478523816444993</c:v>
                </c:pt>
                <c:pt idx="67">
                  <c:v>0.79508795849466585</c:v>
                </c:pt>
                <c:pt idx="68">
                  <c:v>0.84294559049067264</c:v>
                </c:pt>
                <c:pt idx="69">
                  <c:v>0.8914808716036714</c:v>
                </c:pt>
                <c:pt idx="70">
                  <c:v>0.94075402324464596</c:v>
                </c:pt>
                <c:pt idx="71">
                  <c:v>0.99083056236106959</c:v>
                </c:pt>
                <c:pt idx="72">
                  <c:v>1.0417820847282686</c:v>
                </c:pt>
                <c:pt idx="73">
                  <c:v>1.0936871891679611</c:v>
                </c:pt>
                <c:pt idx="74">
                  <c:v>1.1466325753333408</c:v>
                </c:pt>
                <c:pt idx="75">
                  <c:v>1.2007143568281511</c:v>
                </c:pt>
                <c:pt idx="76">
                  <c:v>1.2560396436148655</c:v>
                </c:pt>
                <c:pt idx="77">
                  <c:v>1.312728464120767</c:v>
                </c:pt>
                <c:pt idx="78">
                  <c:v>1.3709161199310103</c:v>
                </c:pt>
                <c:pt idx="79">
                  <c:v>1.430756097073957</c:v>
                </c:pt>
                <c:pt idx="80">
                  <c:v>1.4924237015870929</c:v>
                </c:pt>
                <c:pt idx="81">
                  <c:v>1.5561206493327855</c:v>
                </c:pt>
                <c:pt idx="82">
                  <c:v>1.6220809303485351</c:v>
                </c:pt>
                <c:pt idx="83">
                  <c:v>1.6905784014565837</c:v>
                </c:pt>
                <c:pt idx="84">
                  <c:v>1.7619367621394437</c:v>
                </c:pt>
                <c:pt idx="85">
                  <c:v>1.8365428793854297</c:v>
                </c:pt>
                <c:pt idx="86">
                  <c:v>1.9148649193659659</c:v>
                </c:pt>
                <c:pt idx="87">
                  <c:v>1.997477546512358</c:v>
                </c:pt>
                <c:pt idx="88">
                  <c:v>2.0850978040622423</c:v>
                </c:pt>
                <c:pt idx="89">
                  <c:v>2.1786376614258254</c:v>
                </c:pt>
                <c:pt idx="90">
                  <c:v>2.2792835572733745</c:v>
                </c:pt>
                <c:pt idx="91">
                  <c:v>2.3886216525263833</c:v>
                </c:pt>
                <c:pt idx="92">
                  <c:v>2.5088447479045985</c:v>
                </c:pt>
                <c:pt idx="93">
                  <c:v>2.6431151108146591</c:v>
                </c:pt>
                <c:pt idx="94">
                  <c:v>2.7962511658175133</c:v>
                </c:pt>
                <c:pt idx="95">
                  <c:v>2.9761663211287015</c:v>
                </c:pt>
                <c:pt idx="96">
                  <c:v>3.1973491338571418</c:v>
                </c:pt>
                <c:pt idx="97">
                  <c:v>3.4913731480741217</c:v>
                </c:pt>
                <c:pt idx="98">
                  <c:v>3.9547913858694717</c:v>
                </c:pt>
              </c:numCache>
            </c:numRef>
          </c:xVal>
          <c:yVal>
            <c:numRef>
              <c:f>Probability!$A$2:$A$100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Probability!$D$1</c:f>
              <c:strCache>
                <c:ptCount val="1"/>
                <c:pt idx="0">
                  <c:v>Log-Log = 
-LN(-LN(p))</c:v>
                </c:pt>
              </c:strCache>
            </c:strRef>
          </c:tx>
          <c:spPr>
            <a:ln w="28575">
              <a:solidFill>
                <a:srgbClr val="A50021"/>
              </a:solidFill>
            </a:ln>
          </c:spPr>
          <c:marker>
            <c:symbol val="none"/>
          </c:marker>
          <c:xVal>
            <c:numRef>
              <c:f>Probability!$D$2:$D$100</c:f>
              <c:numCache>
                <c:formatCode>0.00</c:formatCode>
                <c:ptCount val="99"/>
                <c:pt idx="0">
                  <c:v>-1.5271796258079011</c:v>
                </c:pt>
                <c:pt idx="1">
                  <c:v>-1.3640546328884455</c:v>
                </c:pt>
                <c:pt idx="2">
                  <c:v>-1.2546349002858599</c:v>
                </c:pt>
                <c:pt idx="3">
                  <c:v>-1.1690321758870559</c:v>
                </c:pt>
                <c:pt idx="4">
                  <c:v>-1.0971887003649488</c:v>
                </c:pt>
                <c:pt idx="5">
                  <c:v>-1.0343975255188331</c:v>
                </c:pt>
                <c:pt idx="6">
                  <c:v>-0.97804790248970919</c:v>
                </c:pt>
                <c:pt idx="7">
                  <c:v>-0.92652959310170058</c:v>
                </c:pt>
                <c:pt idx="8">
                  <c:v>-0.87877393942231108</c:v>
                </c:pt>
                <c:pt idx="9">
                  <c:v>-0.83403244524795594</c:v>
                </c:pt>
                <c:pt idx="10">
                  <c:v>-0.7917586837172691</c:v>
                </c:pt>
                <c:pt idx="11">
                  <c:v>-0.75154039048647669</c:v>
                </c:pt>
                <c:pt idx="12">
                  <c:v>-0.71305805127531763</c:v>
                </c:pt>
                <c:pt idx="13">
                  <c:v>-0.67605842413278261</c:v>
                </c:pt>
                <c:pt idx="14">
                  <c:v>-0.64033693876074793</c:v>
                </c:pt>
                <c:pt idx="15">
                  <c:v>-0.60572560876919024</c:v>
                </c:pt>
                <c:pt idx="16">
                  <c:v>-0.57208449631736835</c:v>
                </c:pt>
                <c:pt idx="17">
                  <c:v>-0.53929553906989014</c:v>
                </c:pt>
                <c:pt idx="18">
                  <c:v>-0.50725799142009587</c:v>
                </c:pt>
                <c:pt idx="19">
                  <c:v>-0.47588499532711054</c:v>
                </c:pt>
                <c:pt idx="20">
                  <c:v>-0.44510095832671104</c:v>
                </c:pt>
                <c:pt idx="21">
                  <c:v>-0.41483951911157613</c:v>
                </c:pt>
                <c:pt idx="22">
                  <c:v>-0.3850419479613732</c:v>
                </c:pt>
                <c:pt idx="23">
                  <c:v>-0.35565587381121155</c:v>
                </c:pt>
                <c:pt idx="24">
                  <c:v>-0.32663425997828077</c:v>
                </c:pt>
                <c:pt idx="25">
                  <c:v>-0.29793457148413699</c:v>
                </c:pt>
                <c:pt idx="26">
                  <c:v>-0.26951809162840862</c:v>
                </c:pt>
                <c:pt idx="27">
                  <c:v>-0.24134935598542923</c:v>
                </c:pt>
                <c:pt idx="28">
                  <c:v>-0.21339567961411068</c:v>
                </c:pt>
                <c:pt idx="29">
                  <c:v>-0.18562675886236538</c:v>
                </c:pt>
                <c:pt idx="30">
                  <c:v>-0.15801433329876363</c:v>
                </c:pt>
                <c:pt idx="31">
                  <c:v>-0.13053189641996346</c:v>
                </c:pt>
                <c:pt idx="32">
                  <c:v>-0.10315444614433575</c:v>
                </c:pt>
                <c:pt idx="33">
                  <c:v>-7.5858267908825147E-2</c:v>
                </c:pt>
                <c:pt idx="34">
                  <c:v>-4.8620744579388628E-2</c:v>
                </c:pt>
                <c:pt idx="35">
                  <c:v>-2.1420188467822916E-2</c:v>
                </c:pt>
                <c:pt idx="36">
                  <c:v>5.7643084057602597E-3</c:v>
                </c:pt>
                <c:pt idx="37">
                  <c:v>3.2953009000035505E-2</c:v>
                </c:pt>
                <c:pt idx="38">
                  <c:v>6.0165653558883876E-2</c:v>
                </c:pt>
                <c:pt idx="39">
                  <c:v>8.7421571790755659E-2</c:v>
                </c:pt>
                <c:pt idx="40">
                  <c:v>0.11473978684480694</c:v>
                </c:pt>
                <c:pt idx="41">
                  <c:v>0.1421391127466711</c:v>
                </c:pt>
                <c:pt idx="42">
                  <c:v>0.1696382467513029</c:v>
                </c:pt>
                <c:pt idx="43">
                  <c:v>0.19725585791036196</c:v>
                </c:pt>
                <c:pt idx="44">
                  <c:v>0.22501067302940944</c:v>
                </c:pt>
                <c:pt idx="45">
                  <c:v>0.25292156110001529</c:v>
                </c:pt>
                <c:pt idx="46">
                  <c:v>0.28100761722945966</c:v>
                </c:pt>
                <c:pt idx="47">
                  <c:v>0.30928824705301233</c:v>
                </c:pt>
                <c:pt idx="48">
                  <c:v>0.33778325259877851</c:v>
                </c:pt>
                <c:pt idx="49">
                  <c:v>0.36651292058166501</c:v>
                </c:pt>
                <c:pt idx="50">
                  <c:v>0.39549811413080932</c:v>
                </c:pt>
                <c:pt idx="51">
                  <c:v>0.42476036900425129</c:v>
                </c:pt>
                <c:pt idx="52">
                  <c:v>0.45432199541688428</c:v>
                </c:pt>
                <c:pt idx="53">
                  <c:v>0.48420618670479049</c:v>
                </c:pt>
                <c:pt idx="54">
                  <c:v>0.51443713617380393</c:v>
                </c:pt>
                <c:pt idx="55">
                  <c:v>0.54504016363643348</c:v>
                </c:pt>
                <c:pt idx="56">
                  <c:v>0.57604185333420155</c:v>
                </c:pt>
                <c:pt idx="57">
                  <c:v>0.60747020517853045</c:v>
                </c:pt>
                <c:pt idx="58">
                  <c:v>0.63935480153084512</c:v>
                </c:pt>
                <c:pt idx="59">
                  <c:v>0.67172699209212305</c:v>
                </c:pt>
                <c:pt idx="60">
                  <c:v>0.70462009989703145</c:v>
                </c:pt>
                <c:pt idx="61">
                  <c:v>0.73806965192505769</c:v>
                </c:pt>
                <c:pt idx="62">
                  <c:v>0.77211363847220849</c:v>
                </c:pt>
                <c:pt idx="63">
                  <c:v>0.8067928061995715</c:v>
                </c:pt>
                <c:pt idx="64">
                  <c:v>0.84215099072473409</c:v>
                </c:pt>
                <c:pt idx="65">
                  <c:v>0.87823549579457738</c:v>
                </c:pt>
                <c:pt idx="66">
                  <c:v>0.91509752753286255</c:v>
                </c:pt>
                <c:pt idx="67">
                  <c:v>0.95279269407125922</c:v>
                </c:pt>
                <c:pt idx="68">
                  <c:v>0.99138158315080294</c:v>
                </c:pt>
                <c:pt idx="69">
                  <c:v>1.0309304331587248</c:v>
                </c:pt>
                <c:pt idx="70">
                  <c:v>1.0715119167260809</c:v>
                </c:pt>
                <c:pt idx="71">
                  <c:v>1.1132060607017329</c:v>
                </c:pt>
                <c:pt idx="72">
                  <c:v>1.1561013323751612</c:v>
                </c:pt>
                <c:pt idx="73">
                  <c:v>1.2002959297088229</c:v>
                </c:pt>
                <c:pt idx="74">
                  <c:v>1.2458993237072402</c:v>
                </c:pt>
                <c:pt idx="75">
                  <c:v>1.2930341148060274</c:v>
                </c:pt>
                <c:pt idx="76">
                  <c:v>1.341838283609331</c:v>
                </c:pt>
                <c:pt idx="77">
                  <c:v>1.3924679413168639</c:v>
                </c:pt>
                <c:pt idx="78">
                  <c:v>1.4451007195150591</c:v>
                </c:pt>
                <c:pt idx="79">
                  <c:v>1.4999399867595182</c:v>
                </c:pt>
                <c:pt idx="80">
                  <c:v>1.5572201467525029</c:v>
                </c:pt>
                <c:pt idx="81">
                  <c:v>1.6172133694854012</c:v>
                </c:pt>
                <c:pt idx="82">
                  <c:v>1.6802382475166826</c:v>
                </c:pt>
                <c:pt idx="83">
                  <c:v>1.7466710787777349</c:v>
                </c:pt>
                <c:pt idx="84">
                  <c:v>1.8169607947796145</c:v>
                </c:pt>
                <c:pt idx="85">
                  <c:v>1.8916490462361504</c:v>
                </c:pt>
                <c:pt idx="86">
                  <c:v>1.9713977444428747</c:v>
                </c:pt>
                <c:pt idx="87">
                  <c:v>2.057027648199818</c:v>
                </c:pt>
                <c:pt idx="88">
                  <c:v>2.1495737798046477</c:v>
                </c:pt>
                <c:pt idx="89">
                  <c:v>2.2503673273124516</c:v>
                </c:pt>
                <c:pt idx="90">
                  <c:v>2.3611608457948834</c:v>
                </c:pt>
                <c:pt idx="91">
                  <c:v>2.4843275102530744</c:v>
                </c:pt>
                <c:pt idx="92">
                  <c:v>2.6231941186130299</c:v>
                </c:pt>
                <c:pt idx="93">
                  <c:v>2.7826325333778121</c:v>
                </c:pt>
                <c:pt idx="94">
                  <c:v>2.9701952490421775</c:v>
                </c:pt>
                <c:pt idx="95">
                  <c:v>3.1985342614454018</c:v>
                </c:pt>
                <c:pt idx="96">
                  <c:v>3.4913669500838087</c:v>
                </c:pt>
                <c:pt idx="97">
                  <c:v>3.901938657935867</c:v>
                </c:pt>
                <c:pt idx="98">
                  <c:v>4.6001492267766464</c:v>
                </c:pt>
              </c:numCache>
            </c:numRef>
          </c:xVal>
          <c:yVal>
            <c:numRef>
              <c:f>Probability!$A$2:$A$100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Probability!$E$1</c:f>
              <c:strCache>
                <c:ptCount val="1"/>
                <c:pt idx="0">
                  <c:v>Complementary Log-Log = 
LN(-LN(1-p))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Probability!$E$2:$E$100</c:f>
              <c:numCache>
                <c:formatCode>0.00</c:formatCode>
                <c:ptCount val="99"/>
                <c:pt idx="0">
                  <c:v>-4.6001492267765789</c:v>
                </c:pt>
                <c:pt idx="1">
                  <c:v>-3.9019386579358333</c:v>
                </c:pt>
                <c:pt idx="2">
                  <c:v>-3.4913669500837861</c:v>
                </c:pt>
                <c:pt idx="3">
                  <c:v>-3.1985342614453849</c:v>
                </c:pt>
                <c:pt idx="4">
                  <c:v>-2.9701952490421637</c:v>
                </c:pt>
                <c:pt idx="5">
                  <c:v>-2.7826325333778006</c:v>
                </c:pt>
                <c:pt idx="6">
                  <c:v>-2.6231941186130197</c:v>
                </c:pt>
                <c:pt idx="7">
                  <c:v>-2.4843275102530673</c:v>
                </c:pt>
                <c:pt idx="8">
                  <c:v>-2.3611608457948767</c:v>
                </c:pt>
                <c:pt idx="9">
                  <c:v>-2.2503673273124454</c:v>
                </c:pt>
                <c:pt idx="10">
                  <c:v>-2.1495737798046424</c:v>
                </c:pt>
                <c:pt idx="11">
                  <c:v>-2.0570276481998131</c:v>
                </c:pt>
                <c:pt idx="12">
                  <c:v>-1.9713977444428701</c:v>
                </c:pt>
                <c:pt idx="13">
                  <c:v>-1.8916490462361459</c:v>
                </c:pt>
                <c:pt idx="14">
                  <c:v>-1.8169607947796103</c:v>
                </c:pt>
                <c:pt idx="15">
                  <c:v>-1.7466710787777311</c:v>
                </c:pt>
                <c:pt idx="16">
                  <c:v>-1.6802382475166791</c:v>
                </c:pt>
                <c:pt idx="17">
                  <c:v>-1.6172133694853976</c:v>
                </c:pt>
                <c:pt idx="18">
                  <c:v>-1.5572201467524995</c:v>
                </c:pt>
                <c:pt idx="19">
                  <c:v>-1.4999399867595151</c:v>
                </c:pt>
                <c:pt idx="20">
                  <c:v>-1.4451007195150563</c:v>
                </c:pt>
                <c:pt idx="21">
                  <c:v>-1.392467941316861</c:v>
                </c:pt>
                <c:pt idx="22">
                  <c:v>-1.3418382836093283</c:v>
                </c:pt>
                <c:pt idx="23">
                  <c:v>-1.2930341148060247</c:v>
                </c:pt>
                <c:pt idx="24">
                  <c:v>-1.2458993237072382</c:v>
                </c:pt>
                <c:pt idx="25">
                  <c:v>-1.2002959297088209</c:v>
                </c:pt>
                <c:pt idx="26">
                  <c:v>-1.1561013323751592</c:v>
                </c:pt>
                <c:pt idx="27">
                  <c:v>-1.1132060607017309</c:v>
                </c:pt>
                <c:pt idx="28">
                  <c:v>-1.0715119167260789</c:v>
                </c:pt>
                <c:pt idx="29">
                  <c:v>-1.0309304331587228</c:v>
                </c:pt>
                <c:pt idx="30">
                  <c:v>-0.99138158315080116</c:v>
                </c:pt>
                <c:pt idx="31">
                  <c:v>-0.95279269407125755</c:v>
                </c:pt>
                <c:pt idx="32">
                  <c:v>-0.91509752753286089</c:v>
                </c:pt>
                <c:pt idx="33">
                  <c:v>-0.87823549579457583</c:v>
                </c:pt>
                <c:pt idx="34">
                  <c:v>-0.84215099072473254</c:v>
                </c:pt>
                <c:pt idx="35">
                  <c:v>-0.80679280619956995</c:v>
                </c:pt>
                <c:pt idx="36">
                  <c:v>-0.77211363847220693</c:v>
                </c:pt>
                <c:pt idx="37">
                  <c:v>-0.73806965192505614</c:v>
                </c:pt>
                <c:pt idx="38">
                  <c:v>-0.70462009989703001</c:v>
                </c:pt>
                <c:pt idx="39">
                  <c:v>-0.6717269920921215</c:v>
                </c:pt>
                <c:pt idx="40">
                  <c:v>-0.63935480153084367</c:v>
                </c:pt>
                <c:pt idx="41">
                  <c:v>-0.60747020517852912</c:v>
                </c:pt>
                <c:pt idx="42">
                  <c:v>-0.57604185333420022</c:v>
                </c:pt>
                <c:pt idx="43">
                  <c:v>-0.54504016363643204</c:v>
                </c:pt>
                <c:pt idx="44">
                  <c:v>-0.51443713617380271</c:v>
                </c:pt>
                <c:pt idx="45">
                  <c:v>-0.48420618670478927</c:v>
                </c:pt>
                <c:pt idx="46">
                  <c:v>-0.45432199541688284</c:v>
                </c:pt>
                <c:pt idx="47">
                  <c:v>-0.42476036900425007</c:v>
                </c:pt>
                <c:pt idx="48">
                  <c:v>-0.39549811413080815</c:v>
                </c:pt>
                <c:pt idx="49">
                  <c:v>-0.36651292058166374</c:v>
                </c:pt>
                <c:pt idx="50">
                  <c:v>-0.33778325259877712</c:v>
                </c:pt>
                <c:pt idx="51">
                  <c:v>-0.30928824705301083</c:v>
                </c:pt>
                <c:pt idx="52">
                  <c:v>-0.28100761722945833</c:v>
                </c:pt>
                <c:pt idx="53">
                  <c:v>-0.25292156110001385</c:v>
                </c:pt>
                <c:pt idx="54">
                  <c:v>-0.22501067302940803</c:v>
                </c:pt>
                <c:pt idx="55">
                  <c:v>-0.1972558579103606</c:v>
                </c:pt>
                <c:pt idx="56">
                  <c:v>-0.16963824675130146</c:v>
                </c:pt>
                <c:pt idx="57">
                  <c:v>-0.14213911274666979</c:v>
                </c:pt>
                <c:pt idx="58">
                  <c:v>-0.11473978684480557</c:v>
                </c:pt>
                <c:pt idx="59">
                  <c:v>-8.7421571790754202E-2</c:v>
                </c:pt>
                <c:pt idx="60">
                  <c:v>-6.0165653558882579E-2</c:v>
                </c:pt>
                <c:pt idx="61">
                  <c:v>-3.2953009000034131E-2</c:v>
                </c:pt>
                <c:pt idx="62">
                  <c:v>-5.7643084057589196E-3</c:v>
                </c:pt>
                <c:pt idx="63">
                  <c:v>2.142018846782422E-2</c:v>
                </c:pt>
                <c:pt idx="64">
                  <c:v>4.8620744579390113E-2</c:v>
                </c:pt>
                <c:pt idx="65">
                  <c:v>7.585826790882659E-2</c:v>
                </c:pt>
                <c:pt idx="66">
                  <c:v>0.10315444614433715</c:v>
                </c:pt>
                <c:pt idx="67">
                  <c:v>0.13053189641996482</c:v>
                </c:pt>
                <c:pt idx="68">
                  <c:v>0.15801433329876496</c:v>
                </c:pt>
                <c:pt idx="69">
                  <c:v>0.18562675886236668</c:v>
                </c:pt>
                <c:pt idx="70">
                  <c:v>0.21339567961411213</c:v>
                </c:pt>
                <c:pt idx="71">
                  <c:v>0.24134935598543061</c:v>
                </c:pt>
                <c:pt idx="72">
                  <c:v>0.26951809162840995</c:v>
                </c:pt>
                <c:pt idx="73">
                  <c:v>0.29793457148413843</c:v>
                </c:pt>
                <c:pt idx="74">
                  <c:v>0.32663425997828222</c:v>
                </c:pt>
                <c:pt idx="75">
                  <c:v>0.35565587381121311</c:v>
                </c:pt>
                <c:pt idx="76">
                  <c:v>0.3850419479613747</c:v>
                </c:pt>
                <c:pt idx="77">
                  <c:v>0.41483951911157774</c:v>
                </c:pt>
                <c:pt idx="78">
                  <c:v>0.44510095832671265</c:v>
                </c:pt>
                <c:pt idx="79">
                  <c:v>0.47588499532711209</c:v>
                </c:pt>
                <c:pt idx="80">
                  <c:v>0.50725799142009753</c:v>
                </c:pt>
                <c:pt idx="81">
                  <c:v>0.53929553906989181</c:v>
                </c:pt>
                <c:pt idx="82">
                  <c:v>0.57208449631737013</c:v>
                </c:pt>
                <c:pt idx="83">
                  <c:v>0.6057256087691919</c:v>
                </c:pt>
                <c:pt idx="84">
                  <c:v>0.64033693876074971</c:v>
                </c:pt>
                <c:pt idx="85">
                  <c:v>0.6760584241327845</c:v>
                </c:pt>
                <c:pt idx="86">
                  <c:v>0.71305805127531974</c:v>
                </c:pt>
                <c:pt idx="87">
                  <c:v>0.75154039048647903</c:v>
                </c:pt>
                <c:pt idx="88">
                  <c:v>0.79175868371727132</c:v>
                </c:pt>
                <c:pt idx="89">
                  <c:v>0.83403244524795839</c:v>
                </c:pt>
                <c:pt idx="90">
                  <c:v>0.87877393942231363</c:v>
                </c:pt>
                <c:pt idx="91">
                  <c:v>0.92652959310170335</c:v>
                </c:pt>
                <c:pt idx="92">
                  <c:v>0.97804790248971252</c:v>
                </c:pt>
                <c:pt idx="93">
                  <c:v>1.0343975255188367</c:v>
                </c:pt>
                <c:pt idx="94">
                  <c:v>1.0971887003649528</c:v>
                </c:pt>
                <c:pt idx="95">
                  <c:v>1.1690321758870608</c:v>
                </c:pt>
                <c:pt idx="96">
                  <c:v>1.2546349002858661</c:v>
                </c:pt>
                <c:pt idx="97">
                  <c:v>1.364054632888454</c:v>
                </c:pt>
                <c:pt idx="98">
                  <c:v>1.5271796258079156</c:v>
                </c:pt>
              </c:numCache>
            </c:numRef>
          </c:xVal>
          <c:yVal>
            <c:numRef>
              <c:f>Probability!$A$2:$A$100</c:f>
              <c:numCache>
                <c:formatCode>0.00</c:formatCode>
                <c:ptCount val="99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226688"/>
        <c:axId val="99227264"/>
      </c:scatterChart>
      <c:valAx>
        <c:axId val="9922668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Transformed Probability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9227264"/>
        <c:crossesAt val="-30"/>
        <c:crossBetween val="midCat"/>
        <c:majorUnit val="1"/>
      </c:valAx>
      <c:valAx>
        <c:axId val="992272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Original Probability</a:t>
                </a:r>
              </a:p>
            </c:rich>
          </c:tx>
          <c:layout>
            <c:manualLayout>
              <c:xMode val="edge"/>
              <c:yMode val="edge"/>
              <c:x val="1.6788748051720519E-2"/>
              <c:y val="0.2704127397164011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99226688"/>
        <c:crossesAt val="-10"/>
        <c:crossBetween val="midCat"/>
        <c:majorUnit val="0.1"/>
      </c:valAx>
    </c:plotArea>
    <c:legend>
      <c:legendPos val="t"/>
      <c:layout>
        <c:manualLayout>
          <c:xMode val="edge"/>
          <c:yMode val="edge"/>
          <c:x val="0.12169657082859529"/>
          <c:y val="2.1773549937293891E-2"/>
          <c:w val="0.80605978538311529"/>
          <c:h val="0.189831525049192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'Continuous Log'!$D$1</c:f>
              <c:strCache>
                <c:ptCount val="1"/>
                <c:pt idx="0">
                  <c:v>Log = exp(y)</c:v>
                </c:pt>
              </c:strCache>
            </c:strRef>
          </c:tx>
          <c:spPr>
            <a:ln w="28575">
              <a:noFill/>
            </a:ln>
          </c:spPr>
          <c:xVal>
            <c:numRef>
              <c:f>'Continuous Log'!$B$6:$B$103</c:f>
              <c:numCache>
                <c:formatCode>0.00</c:formatCode>
                <c:ptCount val="98"/>
                <c:pt idx="0">
                  <c:v>1.1000000000000001</c:v>
                </c:pt>
                <c:pt idx="1">
                  <c:v>1.3</c:v>
                </c:pt>
                <c:pt idx="2">
                  <c:v>1.5</c:v>
                </c:pt>
                <c:pt idx="3">
                  <c:v>1.7</c:v>
                </c:pt>
                <c:pt idx="4">
                  <c:v>1.9</c:v>
                </c:pt>
                <c:pt idx="5">
                  <c:v>2.1</c:v>
                </c:pt>
                <c:pt idx="6">
                  <c:v>2.3000000000000003</c:v>
                </c:pt>
                <c:pt idx="7">
                  <c:v>2.5000000000000004</c:v>
                </c:pt>
                <c:pt idx="8">
                  <c:v>2.7000000000000006</c:v>
                </c:pt>
                <c:pt idx="9">
                  <c:v>2.9000000000000008</c:v>
                </c:pt>
                <c:pt idx="10">
                  <c:v>3.100000000000001</c:v>
                </c:pt>
                <c:pt idx="11">
                  <c:v>3.3000000000000012</c:v>
                </c:pt>
                <c:pt idx="12">
                  <c:v>3.5000000000000013</c:v>
                </c:pt>
                <c:pt idx="13">
                  <c:v>3.7000000000000015</c:v>
                </c:pt>
                <c:pt idx="14">
                  <c:v>3.9000000000000017</c:v>
                </c:pt>
                <c:pt idx="15">
                  <c:v>4.1000000000000014</c:v>
                </c:pt>
                <c:pt idx="16">
                  <c:v>4.3000000000000016</c:v>
                </c:pt>
                <c:pt idx="17">
                  <c:v>4.5000000000000018</c:v>
                </c:pt>
                <c:pt idx="18">
                  <c:v>4.700000000000002</c:v>
                </c:pt>
                <c:pt idx="19">
                  <c:v>4.9000000000000021</c:v>
                </c:pt>
                <c:pt idx="20">
                  <c:v>5.1000000000000023</c:v>
                </c:pt>
                <c:pt idx="21">
                  <c:v>5.3000000000000025</c:v>
                </c:pt>
                <c:pt idx="22">
                  <c:v>5.5000000000000027</c:v>
                </c:pt>
                <c:pt idx="23">
                  <c:v>5.7000000000000028</c:v>
                </c:pt>
                <c:pt idx="24">
                  <c:v>5.900000000000003</c:v>
                </c:pt>
                <c:pt idx="25">
                  <c:v>6.1000000000000032</c:v>
                </c:pt>
                <c:pt idx="26">
                  <c:v>6.3000000000000034</c:v>
                </c:pt>
                <c:pt idx="27">
                  <c:v>6.5000000000000036</c:v>
                </c:pt>
                <c:pt idx="28">
                  <c:v>6.7000000000000037</c:v>
                </c:pt>
                <c:pt idx="29">
                  <c:v>6.9000000000000039</c:v>
                </c:pt>
                <c:pt idx="30">
                  <c:v>7.1000000000000041</c:v>
                </c:pt>
                <c:pt idx="31">
                  <c:v>7.3000000000000043</c:v>
                </c:pt>
                <c:pt idx="32">
                  <c:v>7.5000000000000044</c:v>
                </c:pt>
                <c:pt idx="33">
                  <c:v>7.7000000000000046</c:v>
                </c:pt>
                <c:pt idx="34">
                  <c:v>7.9000000000000048</c:v>
                </c:pt>
                <c:pt idx="35">
                  <c:v>8.100000000000005</c:v>
                </c:pt>
                <c:pt idx="36">
                  <c:v>8.3000000000000043</c:v>
                </c:pt>
                <c:pt idx="37">
                  <c:v>8.5000000000000036</c:v>
                </c:pt>
                <c:pt idx="38">
                  <c:v>8.7000000000000028</c:v>
                </c:pt>
                <c:pt idx="39">
                  <c:v>8.9000000000000021</c:v>
                </c:pt>
                <c:pt idx="40">
                  <c:v>9.1000000000000014</c:v>
                </c:pt>
                <c:pt idx="41">
                  <c:v>9.3000000000000007</c:v>
                </c:pt>
                <c:pt idx="42">
                  <c:v>9.5</c:v>
                </c:pt>
                <c:pt idx="43">
                  <c:v>9.6999999999999993</c:v>
                </c:pt>
                <c:pt idx="44">
                  <c:v>9.8999999999999986</c:v>
                </c:pt>
                <c:pt idx="45">
                  <c:v>10.099999999999998</c:v>
                </c:pt>
                <c:pt idx="46">
                  <c:v>10.299999999999997</c:v>
                </c:pt>
                <c:pt idx="47">
                  <c:v>10.499999999999996</c:v>
                </c:pt>
                <c:pt idx="48">
                  <c:v>10.699999999999996</c:v>
                </c:pt>
                <c:pt idx="49">
                  <c:v>10.899999999999995</c:v>
                </c:pt>
                <c:pt idx="50">
                  <c:v>11.099999999999994</c:v>
                </c:pt>
                <c:pt idx="51">
                  <c:v>11.299999999999994</c:v>
                </c:pt>
                <c:pt idx="52">
                  <c:v>11.499999999999993</c:v>
                </c:pt>
                <c:pt idx="53">
                  <c:v>11.699999999999992</c:v>
                </c:pt>
                <c:pt idx="54">
                  <c:v>11.899999999999991</c:v>
                </c:pt>
                <c:pt idx="55">
                  <c:v>12.099999999999991</c:v>
                </c:pt>
                <c:pt idx="56">
                  <c:v>12.29999999999999</c:v>
                </c:pt>
                <c:pt idx="57">
                  <c:v>12.499999999999989</c:v>
                </c:pt>
                <c:pt idx="58">
                  <c:v>12.699999999999989</c:v>
                </c:pt>
                <c:pt idx="59">
                  <c:v>12.899999999999988</c:v>
                </c:pt>
                <c:pt idx="60">
                  <c:v>13.099999999999987</c:v>
                </c:pt>
                <c:pt idx="61">
                  <c:v>13.299999999999986</c:v>
                </c:pt>
                <c:pt idx="62">
                  <c:v>13.499999999999986</c:v>
                </c:pt>
                <c:pt idx="63">
                  <c:v>13.699999999999985</c:v>
                </c:pt>
                <c:pt idx="64">
                  <c:v>13.899999999999984</c:v>
                </c:pt>
                <c:pt idx="65">
                  <c:v>14.099999999999984</c:v>
                </c:pt>
                <c:pt idx="66">
                  <c:v>14.299999999999983</c:v>
                </c:pt>
                <c:pt idx="67">
                  <c:v>14.499999999999982</c:v>
                </c:pt>
                <c:pt idx="68">
                  <c:v>14.699999999999982</c:v>
                </c:pt>
                <c:pt idx="69">
                  <c:v>14.899999999999981</c:v>
                </c:pt>
                <c:pt idx="70">
                  <c:v>15.09999999999998</c:v>
                </c:pt>
                <c:pt idx="71">
                  <c:v>15.299999999999979</c:v>
                </c:pt>
                <c:pt idx="72">
                  <c:v>15.499999999999979</c:v>
                </c:pt>
                <c:pt idx="73">
                  <c:v>15.699999999999978</c:v>
                </c:pt>
                <c:pt idx="74">
                  <c:v>15.899999999999977</c:v>
                </c:pt>
                <c:pt idx="75">
                  <c:v>16.099999999999977</c:v>
                </c:pt>
                <c:pt idx="76">
                  <c:v>16.299999999999976</c:v>
                </c:pt>
                <c:pt idx="77">
                  <c:v>16.499999999999975</c:v>
                </c:pt>
                <c:pt idx="78">
                  <c:v>16.699999999999974</c:v>
                </c:pt>
                <c:pt idx="79">
                  <c:v>16.899999999999974</c:v>
                </c:pt>
                <c:pt idx="80">
                  <c:v>17.099999999999973</c:v>
                </c:pt>
                <c:pt idx="81">
                  <c:v>17.299999999999972</c:v>
                </c:pt>
                <c:pt idx="82">
                  <c:v>17.499999999999972</c:v>
                </c:pt>
                <c:pt idx="83">
                  <c:v>17.699999999999971</c:v>
                </c:pt>
                <c:pt idx="84">
                  <c:v>17.89999999999997</c:v>
                </c:pt>
                <c:pt idx="85">
                  <c:v>18.099999999999969</c:v>
                </c:pt>
                <c:pt idx="86">
                  <c:v>18.299999999999969</c:v>
                </c:pt>
                <c:pt idx="87">
                  <c:v>18.499999999999968</c:v>
                </c:pt>
                <c:pt idx="88">
                  <c:v>18.699999999999967</c:v>
                </c:pt>
                <c:pt idx="89">
                  <c:v>18.899999999999967</c:v>
                </c:pt>
                <c:pt idx="90">
                  <c:v>19.099999999999966</c:v>
                </c:pt>
                <c:pt idx="91">
                  <c:v>19.299999999999965</c:v>
                </c:pt>
                <c:pt idx="92">
                  <c:v>19.499999999999964</c:v>
                </c:pt>
                <c:pt idx="93">
                  <c:v>19.699999999999964</c:v>
                </c:pt>
                <c:pt idx="94">
                  <c:v>19.899999999999963</c:v>
                </c:pt>
                <c:pt idx="95">
                  <c:v>20.099999999999962</c:v>
                </c:pt>
                <c:pt idx="96">
                  <c:v>20.299999999999962</c:v>
                </c:pt>
                <c:pt idx="97">
                  <c:v>20.499999999999961</c:v>
                </c:pt>
              </c:numCache>
            </c:numRef>
          </c:xVal>
          <c:yVal>
            <c:numRef>
              <c:f>'Continuous Log'!$D$6:$D$103</c:f>
              <c:numCache>
                <c:formatCode>0.00</c:formatCode>
                <c:ptCount val="98"/>
                <c:pt idx="0">
                  <c:v>9.5310179804324935E-2</c:v>
                </c:pt>
                <c:pt idx="1">
                  <c:v>0.26236426446749106</c:v>
                </c:pt>
                <c:pt idx="2">
                  <c:v>0.40546510810816438</c:v>
                </c:pt>
                <c:pt idx="3">
                  <c:v>0.53062825106217038</c:v>
                </c:pt>
                <c:pt idx="4">
                  <c:v>0.64185388617239469</c:v>
                </c:pt>
                <c:pt idx="5">
                  <c:v>0.74193734472937733</c:v>
                </c:pt>
                <c:pt idx="6">
                  <c:v>0.83290912293510411</c:v>
                </c:pt>
                <c:pt idx="7">
                  <c:v>0.91629073187415522</c:v>
                </c:pt>
                <c:pt idx="8">
                  <c:v>0.99325177301028367</c:v>
                </c:pt>
                <c:pt idx="9">
                  <c:v>1.0647107369924287</c:v>
                </c:pt>
                <c:pt idx="10">
                  <c:v>1.1314021114911008</c:v>
                </c:pt>
                <c:pt idx="11">
                  <c:v>1.193922468472435</c:v>
                </c:pt>
                <c:pt idx="12">
                  <c:v>1.2527629684953683</c:v>
                </c:pt>
                <c:pt idx="13">
                  <c:v>1.3083328196501791</c:v>
                </c:pt>
                <c:pt idx="14">
                  <c:v>1.3609765531356013</c:v>
                </c:pt>
                <c:pt idx="15">
                  <c:v>1.4109869737102625</c:v>
                </c:pt>
                <c:pt idx="16">
                  <c:v>1.4586150226995171</c:v>
                </c:pt>
                <c:pt idx="17">
                  <c:v>1.5040773967762744</c:v>
                </c:pt>
                <c:pt idx="18">
                  <c:v>1.5475625087160134</c:v>
                </c:pt>
                <c:pt idx="19">
                  <c:v>1.5892352051165815</c:v>
                </c:pt>
                <c:pt idx="20">
                  <c:v>1.6292405397302805</c:v>
                </c:pt>
                <c:pt idx="21">
                  <c:v>1.6677068205580767</c:v>
                </c:pt>
                <c:pt idx="22">
                  <c:v>1.7047480922384257</c:v>
                </c:pt>
                <c:pt idx="23">
                  <c:v>1.740466174840505</c:v>
                </c:pt>
                <c:pt idx="24">
                  <c:v>1.7749523509116742</c:v>
                </c:pt>
                <c:pt idx="25">
                  <c:v>1.8082887711792661</c:v>
                </c:pt>
                <c:pt idx="26">
                  <c:v>1.8405496333974876</c:v>
                </c:pt>
                <c:pt idx="27">
                  <c:v>1.871802176901592</c:v>
                </c:pt>
                <c:pt idx="28">
                  <c:v>1.9021075263969209</c:v>
                </c:pt>
                <c:pt idx="29">
                  <c:v>1.9315214116032142</c:v>
                </c:pt>
                <c:pt idx="30">
                  <c:v>1.9600947840472702</c:v>
                </c:pt>
                <c:pt idx="31">
                  <c:v>1.9878743481543459</c:v>
                </c:pt>
                <c:pt idx="32">
                  <c:v>2.0149030205422656</c:v>
                </c:pt>
                <c:pt idx="33">
                  <c:v>2.0412203288596387</c:v>
                </c:pt>
                <c:pt idx="34">
                  <c:v>2.0668627594729765</c:v>
                </c:pt>
                <c:pt idx="35">
                  <c:v>2.0918640616783937</c:v>
                </c:pt>
                <c:pt idx="36">
                  <c:v>2.1162555148025528</c:v>
                </c:pt>
                <c:pt idx="37">
                  <c:v>2.1400661634962712</c:v>
                </c:pt>
                <c:pt idx="38">
                  <c:v>2.1633230256605382</c:v>
                </c:pt>
                <c:pt idx="39">
                  <c:v>2.1860512767380942</c:v>
                </c:pt>
                <c:pt idx="40">
                  <c:v>2.2082744135228043</c:v>
                </c:pt>
                <c:pt idx="41">
                  <c:v>2.2300144001592104</c:v>
                </c:pt>
                <c:pt idx="42">
                  <c:v>2.2512917986064953</c:v>
                </c:pt>
                <c:pt idx="43">
                  <c:v>2.2721258855093369</c:v>
                </c:pt>
                <c:pt idx="44">
                  <c:v>2.2925347571405439</c:v>
                </c:pt>
                <c:pt idx="45">
                  <c:v>2.3125354238472133</c:v>
                </c:pt>
                <c:pt idx="46">
                  <c:v>2.33214389523559</c:v>
                </c:pt>
                <c:pt idx="47">
                  <c:v>2.3513752571634772</c:v>
                </c:pt>
                <c:pt idx="48">
                  <c:v>2.3702437414678599</c:v>
                </c:pt>
                <c:pt idx="49">
                  <c:v>2.3887627892350976</c:v>
                </c:pt>
                <c:pt idx="50">
                  <c:v>2.406945108318288</c:v>
                </c:pt>
                <c:pt idx="51">
                  <c:v>2.4248027257182945</c:v>
                </c:pt>
                <c:pt idx="52">
                  <c:v>2.4423470353692038</c:v>
                </c:pt>
                <c:pt idx="53">
                  <c:v>2.45958884180371</c:v>
                </c:pt>
                <c:pt idx="54">
                  <c:v>2.4765384001174828</c:v>
                </c:pt>
                <c:pt idx="55">
                  <c:v>2.4932054526026945</c:v>
                </c:pt>
                <c:pt idx="56">
                  <c:v>2.5095992623783712</c:v>
                </c:pt>
                <c:pt idx="57">
                  <c:v>2.5257286443082547</c:v>
                </c:pt>
                <c:pt idx="58">
                  <c:v>2.5416019934645449</c:v>
                </c:pt>
                <c:pt idx="59">
                  <c:v>2.5572273113676256</c:v>
                </c:pt>
                <c:pt idx="60">
                  <c:v>2.5726122302071048</c:v>
                </c:pt>
                <c:pt idx="61">
                  <c:v>2.5877640352277069</c:v>
                </c:pt>
                <c:pt idx="62">
                  <c:v>2.6026896854443828</c:v>
                </c:pt>
                <c:pt idx="63">
                  <c:v>2.6173958328340783</c:v>
                </c:pt>
                <c:pt idx="64">
                  <c:v>2.6318888401366451</c:v>
                </c:pt>
                <c:pt idx="65">
                  <c:v>2.6461747973841216</c:v>
                </c:pt>
                <c:pt idx="66">
                  <c:v>2.6602595372658606</c:v>
                </c:pt>
                <c:pt idx="67">
                  <c:v>2.6741486494265274</c:v>
                </c:pt>
                <c:pt idx="68">
                  <c:v>2.6878474937846892</c:v>
                </c:pt>
                <c:pt idx="69">
                  <c:v>2.701361212951412</c:v>
                </c:pt>
                <c:pt idx="70">
                  <c:v>2.7146947438208775</c:v>
                </c:pt>
                <c:pt idx="71">
                  <c:v>2.7278528283983885</c:v>
                </c:pt>
                <c:pt idx="72">
                  <c:v>2.7408400239251995</c:v>
                </c:pt>
                <c:pt idx="73">
                  <c:v>2.7536607123542609</c:v>
                </c:pt>
                <c:pt idx="74">
                  <c:v>2.7663191092261843</c:v>
                </c:pt>
                <c:pt idx="75">
                  <c:v>2.7788192719904159</c:v>
                </c:pt>
                <c:pt idx="76">
                  <c:v>2.7911651078127151</c:v>
                </c:pt>
                <c:pt idx="77">
                  <c:v>2.8033603809065335</c:v>
                </c:pt>
                <c:pt idx="78">
                  <c:v>2.8154087194227078</c:v>
                </c:pt>
                <c:pt idx="79">
                  <c:v>2.8273136219290262</c:v>
                </c:pt>
                <c:pt idx="80">
                  <c:v>2.8390784635086126</c:v>
                </c:pt>
                <c:pt idx="81">
                  <c:v>2.8507065015037316</c:v>
                </c:pt>
                <c:pt idx="82">
                  <c:v>2.8622008809294668</c:v>
                </c:pt>
                <c:pt idx="83">
                  <c:v>2.873564639579782</c:v>
                </c:pt>
                <c:pt idx="84">
                  <c:v>2.8848007128467077</c:v>
                </c:pt>
                <c:pt idx="85">
                  <c:v>2.8959119382717784</c:v>
                </c:pt>
                <c:pt idx="86">
                  <c:v>2.9069010598473737</c:v>
                </c:pt>
                <c:pt idx="87">
                  <c:v>2.9177707320842776</c:v>
                </c:pt>
                <c:pt idx="88">
                  <c:v>2.9285235238605392</c:v>
                </c:pt>
                <c:pt idx="89">
                  <c:v>2.9391619220655949</c:v>
                </c:pt>
                <c:pt idx="90">
                  <c:v>2.9496883350525822</c:v>
                </c:pt>
                <c:pt idx="91">
                  <c:v>2.9601050959108379</c:v>
                </c:pt>
                <c:pt idx="92">
                  <c:v>2.9704144655696991</c:v>
                </c:pt>
                <c:pt idx="93">
                  <c:v>2.9806186357439408</c:v>
                </c:pt>
                <c:pt idx="94">
                  <c:v>2.990719731730445</c:v>
                </c:pt>
                <c:pt idx="95">
                  <c:v>3.0007198150650281</c:v>
                </c:pt>
                <c:pt idx="96">
                  <c:v>3.0106208860477399</c:v>
                </c:pt>
                <c:pt idx="97">
                  <c:v>3.0204248861443608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15552"/>
        <c:axId val="101016128"/>
      </c:scatterChart>
      <c:valAx>
        <c:axId val="101015552"/>
        <c:scaling>
          <c:orientation val="minMax"/>
          <c:max val="2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Original Y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01016128"/>
        <c:crossesAt val="-30"/>
        <c:crossBetween val="midCat"/>
        <c:majorUnit val="2"/>
      </c:valAx>
      <c:valAx>
        <c:axId val="101016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 = exp(Y)</a:t>
                </a:r>
              </a:p>
            </c:rich>
          </c:tx>
          <c:layout>
            <c:manualLayout>
              <c:xMode val="edge"/>
              <c:yMode val="edge"/>
              <c:x val="1.6788748051720519E-2"/>
              <c:y val="0.3881725402160721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0101555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1973794889084168"/>
          <c:y val="4.3466177017818956E-2"/>
          <c:w val="0.83635349340165166"/>
          <c:h val="5.185503303299643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1841185597681"/>
          <c:y val="0.26766033347640311"/>
          <c:w val="0.84339612244602025"/>
          <c:h val="0.560518081003249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'Results by Link'!$N$3</c:f>
              <c:strCache>
                <c:ptCount val="1"/>
                <c:pt idx="0">
                  <c:v>School Mean Math = 40</c:v>
                </c:pt>
              </c:strCache>
            </c:strRef>
          </c:tx>
          <c:spPr>
            <a:ln w="25400" cmpd="sng">
              <a:solidFill>
                <a:srgbClr val="0070C0"/>
              </a:solidFill>
            </a:ln>
          </c:spPr>
          <c:marker>
            <c:symbol val="square"/>
            <c:size val="5"/>
          </c:marker>
          <c:trendline>
            <c:spPr>
              <a:ln>
                <a:solidFill>
                  <a:srgbClr val="4F81BD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Link'!$O$2:$U$2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Link'!$O$3:$U$3</c:f>
              <c:numCache>
                <c:formatCode>0.00</c:formatCode>
                <c:ptCount val="7"/>
                <c:pt idx="0">
                  <c:v>0.56715999999999989</c:v>
                </c:pt>
                <c:pt idx="2">
                  <c:v>-3.1200000000000117E-2</c:v>
                </c:pt>
                <c:pt idx="4">
                  <c:v>-0.6295599999999999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 by Link'!$N$4</c:f>
              <c:strCache>
                <c:ptCount val="1"/>
                <c:pt idx="0">
                  <c:v>School Mean Math = 50</c:v>
                </c:pt>
              </c:strCache>
            </c:strRef>
          </c:tx>
          <c:spPr>
            <a:ln w="25400" cmpd="sng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Link'!$O$2:$U$2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Link'!$O$4:$U$4</c:f>
              <c:numCache>
                <c:formatCode>0.00</c:formatCode>
                <c:ptCount val="7"/>
                <c:pt idx="1">
                  <c:v>-0.80840000000000001</c:v>
                </c:pt>
                <c:pt idx="3">
                  <c:v>-1.546</c:v>
                </c:pt>
                <c:pt idx="5">
                  <c:v>-2.2835999999999999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'Results by Link'!$N$5</c:f>
              <c:strCache>
                <c:ptCount val="1"/>
                <c:pt idx="0">
                  <c:v>School Mean Math = 60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Link'!$O$2:$U$2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Link'!$O$5:$U$5</c:f>
              <c:numCache>
                <c:formatCode>0.00</c:formatCode>
                <c:ptCount val="7"/>
                <c:pt idx="2">
                  <c:v>-2.3209600000000004</c:v>
                </c:pt>
                <c:pt idx="4">
                  <c:v>-3.1978</c:v>
                </c:pt>
                <c:pt idx="6">
                  <c:v>-4.0746399999999996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18432"/>
        <c:axId val="101019008"/>
      </c:scatterChart>
      <c:valAx>
        <c:axId val="10101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Child Math Score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019008"/>
        <c:crossesAt val="-30"/>
        <c:crossBetween val="midCat"/>
      </c:valAx>
      <c:valAx>
        <c:axId val="101019008"/>
        <c:scaling>
          <c:orientation val="minMax"/>
          <c:max val="1.5"/>
          <c:min val="-4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Logit of FR Lunch</a:t>
                </a:r>
              </a:p>
            </c:rich>
          </c:tx>
          <c:layout>
            <c:manualLayout>
              <c:xMode val="edge"/>
              <c:yMode val="edge"/>
              <c:x val="1.4536269368056619E-2"/>
              <c:y val="0.3452936237085322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018432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9895402631151747"/>
          <c:y val="1.9841323904587052E-2"/>
          <c:w val="0.49423542217625915"/>
          <c:h val="0.23611175446458538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1841185597687"/>
          <c:y val="0.26766033347640311"/>
          <c:w val="0.84339612244602025"/>
          <c:h val="0.560518081003249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'Results by Link'!$N$9</c:f>
              <c:strCache>
                <c:ptCount val="1"/>
                <c:pt idx="0">
                  <c:v>School Mean Math = 40</c:v>
                </c:pt>
              </c:strCache>
            </c:strRef>
          </c:tx>
          <c:spPr>
            <a:ln w="25400" cmpd="sng">
              <a:solidFill>
                <a:srgbClr val="0070C0"/>
              </a:solidFill>
            </a:ln>
          </c:spPr>
          <c:marker>
            <c:symbol val="square"/>
            <c:size val="5"/>
          </c:marker>
          <c:trendline>
            <c:spPr>
              <a:ln>
                <a:solidFill>
                  <a:srgbClr val="4F81BD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Link'!$O$8:$U$8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Link'!$O$9:$U$9</c:f>
              <c:numCache>
                <c:formatCode>0.00</c:formatCode>
                <c:ptCount val="7"/>
                <c:pt idx="0">
                  <c:v>0.63810760205769568</c:v>
                </c:pt>
                <c:pt idx="2">
                  <c:v>0.49220063267441294</c:v>
                </c:pt>
                <c:pt idx="4">
                  <c:v>0.34761031316423452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 by Link'!$N$10</c:f>
              <c:strCache>
                <c:ptCount val="1"/>
                <c:pt idx="0">
                  <c:v>School Mean Math = 50</c:v>
                </c:pt>
              </c:strCache>
            </c:strRef>
          </c:tx>
          <c:spPr>
            <a:ln w="25400" cmpd="sng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Link'!$O$8:$U$8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Link'!$O$10:$U$10</c:f>
              <c:numCache>
                <c:formatCode>0.00</c:formatCode>
                <c:ptCount val="7"/>
                <c:pt idx="1">
                  <c:v>0.30823155075869424</c:v>
                </c:pt>
                <c:pt idx="3">
                  <c:v>0.17566474347849009</c:v>
                </c:pt>
                <c:pt idx="5">
                  <c:v>9.2490340342286356E-2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'Results by Link'!$N$11</c:f>
              <c:strCache>
                <c:ptCount val="1"/>
                <c:pt idx="0">
                  <c:v>School Mean Math = 60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Link'!$O$8:$U$8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Link'!$O$11:$U$11</c:f>
              <c:numCache>
                <c:formatCode>0.00</c:formatCode>
                <c:ptCount val="7"/>
                <c:pt idx="2">
                  <c:v>8.9401875708482945E-2</c:v>
                </c:pt>
                <c:pt idx="4">
                  <c:v>3.9248596675511449E-2</c:v>
                </c:pt>
                <c:pt idx="6">
                  <c:v>1.671421911356296E-2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21312"/>
        <c:axId val="101021888"/>
      </c:scatterChart>
      <c:valAx>
        <c:axId val="101021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Child Math Score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021888"/>
        <c:crossesAt val="-30"/>
        <c:crossBetween val="midCat"/>
      </c:valAx>
      <c:valAx>
        <c:axId val="10102188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 of FR Lunch</a:t>
                </a:r>
              </a:p>
            </c:rich>
          </c:tx>
          <c:layout>
            <c:manualLayout>
              <c:xMode val="edge"/>
              <c:yMode val="edge"/>
              <c:x val="2.5227316612671431E-2"/>
              <c:y val="0.345293516632099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021312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7683993095367155"/>
          <c:y val="1.9802019687563475E-2"/>
          <c:w val="0.51634952523268951"/>
          <c:h val="0.23564403428200506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1841185597687"/>
          <c:y val="0.26766033347640311"/>
          <c:w val="0.84339612244602025"/>
          <c:h val="0.560518081003249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'Results by Link'!$N$29</c:f>
              <c:strCache>
                <c:ptCount val="1"/>
                <c:pt idx="0">
                  <c:v>School Mean Math = 40</c:v>
                </c:pt>
              </c:strCache>
            </c:strRef>
          </c:tx>
          <c:spPr>
            <a:ln w="25400" cmpd="sng">
              <a:solidFill>
                <a:srgbClr val="0070C0"/>
              </a:solidFill>
            </a:ln>
          </c:spPr>
          <c:marker>
            <c:symbol val="square"/>
            <c:size val="5"/>
          </c:marker>
          <c:trendline>
            <c:spPr>
              <a:ln>
                <a:solidFill>
                  <a:srgbClr val="4F81BD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Link'!$O$28:$U$28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Link'!$O$29:$U$29</c:f>
              <c:numCache>
                <c:formatCode>0.00</c:formatCode>
                <c:ptCount val="7"/>
                <c:pt idx="0">
                  <c:v>-1.3600000000000223E-2</c:v>
                </c:pt>
                <c:pt idx="2">
                  <c:v>-0.44760000000000011</c:v>
                </c:pt>
                <c:pt idx="4">
                  <c:v>-0.88159999999999994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 by Link'!$N$30</c:f>
              <c:strCache>
                <c:ptCount val="1"/>
                <c:pt idx="0">
                  <c:v>School Mean Math = 50</c:v>
                </c:pt>
              </c:strCache>
            </c:strRef>
          </c:tx>
          <c:spPr>
            <a:ln w="25400" cmpd="sng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Link'!$O$28:$U$28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Link'!$O$30:$U$30</c:f>
              <c:numCache>
                <c:formatCode>0.00</c:formatCode>
                <c:ptCount val="7"/>
                <c:pt idx="1">
                  <c:v>-1.0264000000000002</c:v>
                </c:pt>
                <c:pt idx="3">
                  <c:v>-1.6708000000000001</c:v>
                </c:pt>
                <c:pt idx="5">
                  <c:v>-2.3151999999999999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'Results by Link'!$N$31</c:f>
              <c:strCache>
                <c:ptCount val="1"/>
                <c:pt idx="0">
                  <c:v>School Mean Math = 60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Link'!$O$28:$U$28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Link'!$O$31:$U$31</c:f>
              <c:numCache>
                <c:formatCode>0.00</c:formatCode>
                <c:ptCount val="7"/>
                <c:pt idx="2">
                  <c:v>-2.4157999999999999</c:v>
                </c:pt>
                <c:pt idx="4">
                  <c:v>-3.2706</c:v>
                </c:pt>
                <c:pt idx="6">
                  <c:v>-4.1254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93312"/>
        <c:axId val="120693888"/>
      </c:scatterChart>
      <c:valAx>
        <c:axId val="12069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Child Math Score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93888"/>
        <c:crossesAt val="-30"/>
        <c:crossBetween val="midCat"/>
      </c:valAx>
      <c:valAx>
        <c:axId val="120693888"/>
        <c:scaling>
          <c:orientation val="minMax"/>
          <c:max val="1.5"/>
          <c:min val="-4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Complementary</a:t>
                </a:r>
                <a:r>
                  <a:rPr lang="en-US" baseline="0"/>
                  <a:t> Log-Log</a:t>
                </a:r>
                <a:r>
                  <a:rPr lang="en-US"/>
                  <a:t> of FR Lunch</a:t>
                </a:r>
              </a:p>
            </c:rich>
          </c:tx>
          <c:layout>
            <c:manualLayout>
              <c:xMode val="edge"/>
              <c:yMode val="edge"/>
              <c:x val="1.6523184820668169E-2"/>
              <c:y val="0.2169381236553058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93312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5178902682097476"/>
          <c:y val="1.9841323904587066E-2"/>
          <c:w val="0.47529910588080782"/>
          <c:h val="0.23611175446458538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1841185597695"/>
          <c:y val="0.26766033347640311"/>
          <c:w val="0.84339612244602025"/>
          <c:h val="0.56051808100324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'Results by Link'!$N$35</c:f>
              <c:strCache>
                <c:ptCount val="1"/>
                <c:pt idx="0">
                  <c:v>School Mean Math = 40</c:v>
                </c:pt>
              </c:strCache>
            </c:strRef>
          </c:tx>
          <c:spPr>
            <a:ln w="25400" cmpd="sng">
              <a:solidFill>
                <a:srgbClr val="0070C0"/>
              </a:solidFill>
            </a:ln>
          </c:spPr>
          <c:marker>
            <c:symbol val="square"/>
            <c:size val="5"/>
          </c:marker>
          <c:trendline>
            <c:spPr>
              <a:ln>
                <a:solidFill>
                  <a:srgbClr val="4F81BD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Link'!$O$34:$U$34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Link'!$O$35:$U$35</c:f>
              <c:numCache>
                <c:formatCode>0.00</c:formatCode>
                <c:ptCount val="7"/>
                <c:pt idx="0">
                  <c:v>0.62711755213217568</c:v>
                </c:pt>
                <c:pt idx="2">
                  <c:v>0.47226462099036515</c:v>
                </c:pt>
                <c:pt idx="4">
                  <c:v>0.33907822507225516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 by Link'!$N$36</c:f>
              <c:strCache>
                <c:ptCount val="1"/>
                <c:pt idx="0">
                  <c:v>School Mean Math = 50</c:v>
                </c:pt>
              </c:strCache>
            </c:strRef>
          </c:tx>
          <c:spPr>
            <a:ln w="25400" cmpd="sng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Link'!$O$34:$U$34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Link'!$O$36:$U$36</c:f>
              <c:numCache>
                <c:formatCode>0.00</c:formatCode>
                <c:ptCount val="7"/>
                <c:pt idx="1">
                  <c:v>0.30113277296721785</c:v>
                </c:pt>
                <c:pt idx="3">
                  <c:v>0.17146527360088992</c:v>
                </c:pt>
                <c:pt idx="5">
                  <c:v>9.4027596159748095E-2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'Results by Link'!$N$37</c:f>
              <c:strCache>
                <c:ptCount val="1"/>
                <c:pt idx="0">
                  <c:v>School Mean Math = 60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Link'!$O$34:$U$34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Link'!$O$37:$U$37</c:f>
              <c:numCache>
                <c:formatCode>0.00</c:formatCode>
                <c:ptCount val="7"/>
                <c:pt idx="2">
                  <c:v>8.5425065076537354E-2</c:v>
                </c:pt>
                <c:pt idx="4">
                  <c:v>3.7271299425494564E-2</c:v>
                </c:pt>
                <c:pt idx="6">
                  <c:v>1.6027205800398292E-2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96192"/>
        <c:axId val="120696768"/>
      </c:scatterChart>
      <c:valAx>
        <c:axId val="12069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Child Math Score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96768"/>
        <c:crossesAt val="-30"/>
        <c:crossBetween val="midCat"/>
      </c:valAx>
      <c:valAx>
        <c:axId val="1206967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 of FR Lunch</a:t>
                </a:r>
              </a:p>
            </c:rich>
          </c:tx>
          <c:layout>
            <c:manualLayout>
              <c:xMode val="edge"/>
              <c:yMode val="edge"/>
              <c:x val="2.5227316612671448E-2"/>
              <c:y val="0.345293516632099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96192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7683993095367166"/>
          <c:y val="1.9802019687563489E-2"/>
          <c:w val="0.51634952523268951"/>
          <c:h val="0.2356440342820051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1841185597695"/>
          <c:y val="0.26766033347640311"/>
          <c:w val="0.84339612244602025"/>
          <c:h val="0.56051808100324907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'Results by Link'!$N$56</c:f>
              <c:strCache>
                <c:ptCount val="1"/>
                <c:pt idx="0">
                  <c:v>School Mean Math = 40</c:v>
                </c:pt>
              </c:strCache>
            </c:strRef>
          </c:tx>
          <c:spPr>
            <a:ln w="25400" cmpd="sng">
              <a:solidFill>
                <a:srgbClr val="0070C0"/>
              </a:solidFill>
            </a:ln>
          </c:spPr>
          <c:marker>
            <c:symbol val="square"/>
            <c:size val="5"/>
          </c:marker>
          <c:trendline>
            <c:spPr>
              <a:ln>
                <a:solidFill>
                  <a:srgbClr val="4F81BD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Link'!$O$55:$U$55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Link'!$O$56:$U$56</c:f>
              <c:numCache>
                <c:formatCode>0.00</c:formatCode>
                <c:ptCount val="7"/>
                <c:pt idx="0">
                  <c:v>0.79988000000000004</c:v>
                </c:pt>
                <c:pt idx="2">
                  <c:v>0.3952</c:v>
                </c:pt>
                <c:pt idx="4">
                  <c:v>-9.4799999999999607E-3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 by Link'!$N$57</c:f>
              <c:strCache>
                <c:ptCount val="1"/>
                <c:pt idx="0">
                  <c:v>School Mean Math = 50</c:v>
                </c:pt>
              </c:strCache>
            </c:strRef>
          </c:tx>
          <c:spPr>
            <a:ln w="25400" cmpd="sng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Link'!$O$55:$U$55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Link'!$O$57:$U$57</c:f>
              <c:numCache>
                <c:formatCode>0.00</c:formatCode>
                <c:ptCount val="7"/>
                <c:pt idx="1">
                  <c:v>-0.1205</c:v>
                </c:pt>
                <c:pt idx="3">
                  <c:v>-0.48870000000000002</c:v>
                </c:pt>
                <c:pt idx="5">
                  <c:v>-0.8569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'Results by Link'!$N$58</c:f>
              <c:strCache>
                <c:ptCount val="1"/>
                <c:pt idx="0">
                  <c:v>School Mean Math = 60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Link'!$O$55:$U$55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Link'!$O$58:$U$58</c:f>
              <c:numCache>
                <c:formatCode>0.00</c:formatCode>
                <c:ptCount val="7"/>
                <c:pt idx="2">
                  <c:v>-0.77007999999999999</c:v>
                </c:pt>
                <c:pt idx="4">
                  <c:v>-1.1018000000000001</c:v>
                </c:pt>
                <c:pt idx="6">
                  <c:v>-1.4335199999999999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99072"/>
        <c:axId val="120699648"/>
      </c:scatterChart>
      <c:valAx>
        <c:axId val="12069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Child Math Score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99648"/>
        <c:crossesAt val="-30"/>
        <c:crossBetween val="midCat"/>
      </c:valAx>
      <c:valAx>
        <c:axId val="120699648"/>
        <c:scaling>
          <c:orientation val="minMax"/>
          <c:max val="1.5"/>
          <c:min val="-4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 Log-Log</a:t>
                </a:r>
                <a:r>
                  <a:rPr lang="en-US"/>
                  <a:t> of FR Lunch</a:t>
                </a:r>
              </a:p>
            </c:rich>
          </c:tx>
          <c:layout>
            <c:manualLayout>
              <c:xMode val="edge"/>
              <c:yMode val="edge"/>
              <c:x val="1.2416290973792658E-2"/>
              <c:y val="0.36547209361053345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699072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5178902682097476"/>
          <c:y val="1.984132390458708E-2"/>
          <c:w val="0.28232974497258839"/>
          <c:h val="0.15616188030687331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31841185597701"/>
          <c:y val="0.26766033347640311"/>
          <c:w val="0.84339612244602025"/>
          <c:h val="0.560518081003248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'Results by Link'!$N$62</c:f>
              <c:strCache>
                <c:ptCount val="1"/>
                <c:pt idx="0">
                  <c:v>School Mean Math = 40</c:v>
                </c:pt>
              </c:strCache>
            </c:strRef>
          </c:tx>
          <c:spPr>
            <a:ln w="25400" cmpd="sng">
              <a:solidFill>
                <a:srgbClr val="0070C0"/>
              </a:solidFill>
            </a:ln>
          </c:spPr>
          <c:marker>
            <c:symbol val="square"/>
            <c:size val="5"/>
          </c:marker>
          <c:trendline>
            <c:spPr>
              <a:ln>
                <a:solidFill>
                  <a:srgbClr val="4F81BD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Link'!$O$61:$U$61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Link'!$O$62:$U$62</c:f>
              <c:numCache>
                <c:formatCode>0.00</c:formatCode>
                <c:ptCount val="7"/>
                <c:pt idx="0">
                  <c:v>0.6380217617913595</c:v>
                </c:pt>
                <c:pt idx="2">
                  <c:v>0.50989762091785573</c:v>
                </c:pt>
                <c:pt idx="4">
                  <c:v>0.36439199642959291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 by Link'!$N$63</c:f>
              <c:strCache>
                <c:ptCount val="1"/>
                <c:pt idx="0">
                  <c:v>School Mean Math = 50</c:v>
                </c:pt>
              </c:strCache>
            </c:strRef>
          </c:tx>
          <c:spPr>
            <a:ln w="25400" cmpd="sng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Link'!$O$61:$U$61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Link'!$O$63:$U$63</c:f>
              <c:numCache>
                <c:formatCode>0.00</c:formatCode>
                <c:ptCount val="7"/>
                <c:pt idx="1">
                  <c:v>0.32366030939568569</c:v>
                </c:pt>
                <c:pt idx="3">
                  <c:v>0.19589125648317424</c:v>
                </c:pt>
                <c:pt idx="5">
                  <c:v>9.4813237933806541E-2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'Results by Link'!$N$64</c:f>
              <c:strCache>
                <c:ptCount val="1"/>
                <c:pt idx="0">
                  <c:v>School Mean Math = 60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trendline>
            <c:spPr>
              <a:ln>
                <a:solidFill>
                  <a:srgbClr val="00B050"/>
                </a:solidFill>
              </a:ln>
            </c:spPr>
            <c:trendlineType val="linear"/>
            <c:dispRSqr val="0"/>
            <c:dispEq val="0"/>
          </c:trendline>
          <c:xVal>
            <c:numRef>
              <c:f>'Results by Link'!$O$61:$U$61</c:f>
              <c:numCache>
                <c:formatCode>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</c:numCache>
            </c:numRef>
          </c:xVal>
          <c:yVal>
            <c:numRef>
              <c:f>'Results by Link'!$O$64:$U$64</c:f>
              <c:numCache>
                <c:formatCode>0.00</c:formatCode>
                <c:ptCount val="7"/>
                <c:pt idx="2">
                  <c:v>0.11533215124144802</c:v>
                </c:pt>
                <c:pt idx="4">
                  <c:v>4.9312464885379347E-2</c:v>
                </c:pt>
                <c:pt idx="6">
                  <c:v>1.5094359751083973E-2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913344"/>
        <c:axId val="123913920"/>
      </c:scatterChart>
      <c:valAx>
        <c:axId val="1239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Child Math Score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13920"/>
        <c:crossesAt val="-30"/>
        <c:crossBetween val="midCat"/>
      </c:valAx>
      <c:valAx>
        <c:axId val="12391392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Probability of FR Lunch</a:t>
                </a:r>
              </a:p>
            </c:rich>
          </c:tx>
          <c:layout>
            <c:manualLayout>
              <c:xMode val="edge"/>
              <c:yMode val="edge"/>
              <c:x val="2.5227316612671462E-2"/>
              <c:y val="0.3452935166320992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13344"/>
        <c:crosses val="autoZero"/>
        <c:crossBetween val="midCat"/>
        <c:majorUnit val="0.1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7683993095367178"/>
          <c:y val="1.9802019687563503E-2"/>
          <c:w val="0.51634952523268951"/>
          <c:h val="0.23564403428200523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19</xdr:col>
      <xdr:colOff>99751</xdr:colOff>
      <xdr:row>25</xdr:row>
      <xdr:rowOff>108067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8313</xdr:colOff>
      <xdr:row>25</xdr:row>
      <xdr:rowOff>149629</xdr:rowOff>
    </xdr:from>
    <xdr:to>
      <xdr:col>19</xdr:col>
      <xdr:colOff>108064</xdr:colOff>
      <xdr:row>50</xdr:row>
      <xdr:rowOff>91442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21</xdr:col>
      <xdr:colOff>99751</xdr:colOff>
      <xdr:row>25</xdr:row>
      <xdr:rowOff>108067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8314</xdr:rowOff>
    </xdr:from>
    <xdr:to>
      <xdr:col>33</xdr:col>
      <xdr:colOff>332508</xdr:colOff>
      <xdr:row>24</xdr:row>
      <xdr:rowOff>133004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423948</xdr:colOff>
      <xdr:row>0</xdr:row>
      <xdr:rowOff>0</xdr:rowOff>
    </xdr:from>
    <xdr:to>
      <xdr:col>45</xdr:col>
      <xdr:colOff>224441</xdr:colOff>
      <xdr:row>24</xdr:row>
      <xdr:rowOff>133004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24</xdr:row>
      <xdr:rowOff>157942</xdr:rowOff>
    </xdr:from>
    <xdr:to>
      <xdr:col>33</xdr:col>
      <xdr:colOff>299257</xdr:colOff>
      <xdr:row>49</xdr:row>
      <xdr:rowOff>116378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423948</xdr:colOff>
      <xdr:row>25</xdr:row>
      <xdr:rowOff>1</xdr:rowOff>
    </xdr:from>
    <xdr:to>
      <xdr:col>45</xdr:col>
      <xdr:colOff>191190</xdr:colOff>
      <xdr:row>49</xdr:row>
      <xdr:rowOff>133005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50</xdr:row>
      <xdr:rowOff>58191</xdr:rowOff>
    </xdr:from>
    <xdr:to>
      <xdr:col>33</xdr:col>
      <xdr:colOff>307570</xdr:colOff>
      <xdr:row>75</xdr:row>
      <xdr:rowOff>16626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423948</xdr:colOff>
      <xdr:row>50</xdr:row>
      <xdr:rowOff>24940</xdr:rowOff>
    </xdr:from>
    <xdr:to>
      <xdr:col>45</xdr:col>
      <xdr:colOff>315881</xdr:colOff>
      <xdr:row>74</xdr:row>
      <xdr:rowOff>157944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0.0459</cdr:x>
      <cdr:y>0.01728</cdr:y>
    </cdr:from>
    <cdr:to>
      <cdr:x>0.55006</cdr:x>
      <cdr:y>0.24914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084" y="70610"/>
          <a:ext cx="3490341" cy="947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Predicted Logit of FR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Lunch Status by Student and School Mean Math Scores</a:t>
          </a:r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0.04664</cdr:x>
      <cdr:y>0.01728</cdr:y>
    </cdr:from>
    <cdr:to>
      <cdr:x>0.5538</cdr:x>
      <cdr:y>0.24841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083" y="70610"/>
          <a:ext cx="3509391" cy="947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Predicted Probability of FR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Lunch Status by Student and School Mean Math Scores</a:t>
          </a:r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0.0459</cdr:x>
      <cdr:y>0.01728</cdr:y>
    </cdr:from>
    <cdr:to>
      <cdr:x>0.55006</cdr:x>
      <cdr:y>0.24914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084" y="70610"/>
          <a:ext cx="3490341" cy="947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Predicted Complementary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Log-Log</a:t>
          </a:r>
          <a:r>
            <a:rPr lang="en-US" sz="1200" b="1">
              <a:latin typeface="Arial" pitchFamily="34" charset="0"/>
              <a:cs typeface="Arial" pitchFamily="34" charset="0"/>
            </a:rPr>
            <a:t> of FR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Lunch Status by Student and School Mean Math Scores</a:t>
          </a:r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0.04664</cdr:x>
      <cdr:y>0.01728</cdr:y>
    </cdr:from>
    <cdr:to>
      <cdr:x>0.5538</cdr:x>
      <cdr:y>0.24841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083" y="70610"/>
          <a:ext cx="3509391" cy="947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Predicted Probability of FR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Lunch Status by Student and School Mean Math Scores</a:t>
          </a:r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0.0459</cdr:x>
      <cdr:y>0.01728</cdr:y>
    </cdr:from>
    <cdr:to>
      <cdr:x>0.51417</cdr:x>
      <cdr:y>0.24914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2733" y="72397"/>
          <a:ext cx="2884416" cy="971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Predicted Log-Log of FR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Lunch Status by Student and School Mean Math Scores</a:t>
          </a:r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0.04664</cdr:x>
      <cdr:y>0.01728</cdr:y>
    </cdr:from>
    <cdr:to>
      <cdr:x>0.53775</cdr:x>
      <cdr:y>0.24841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2719" y="72540"/>
          <a:ext cx="3082250" cy="970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Predicted Probability of FR</a:t>
          </a:r>
          <a:r>
            <a:rPr lang="en-US" sz="1200" b="1" baseline="0">
              <a:latin typeface="Arial" pitchFamily="34" charset="0"/>
              <a:cs typeface="Arial" pitchFamily="34" charset="0"/>
            </a:rPr>
            <a:t> Lunch Status by Student and School Mean Math Scores</a:t>
          </a:r>
          <a:endParaRPr lang="en-U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selection activeCell="T33" sqref="T33"/>
    </sheetView>
  </sheetViews>
  <sheetFormatPr defaultRowHeight="12.75" x14ac:dyDescent="0.2"/>
  <cols>
    <col min="1" max="1" width="12.140625" style="1" customWidth="1"/>
    <col min="2" max="2" width="8.7109375" customWidth="1"/>
    <col min="4" max="4" width="12.85546875" customWidth="1"/>
    <col min="5" max="5" width="15.42578125" style="1" customWidth="1"/>
    <col min="6" max="6" width="10" bestFit="1" customWidth="1"/>
  </cols>
  <sheetData>
    <row r="1" spans="1:6" ht="38.25" x14ac:dyDescent="0.2">
      <c r="A1" s="42" t="s">
        <v>93</v>
      </c>
      <c r="B1" s="43" t="s">
        <v>94</v>
      </c>
      <c r="C1" s="43" t="s">
        <v>95</v>
      </c>
      <c r="D1" s="43" t="s">
        <v>96</v>
      </c>
      <c r="E1" s="42" t="s">
        <v>97</v>
      </c>
      <c r="F1" s="43" t="s">
        <v>98</v>
      </c>
    </row>
    <row r="2" spans="1:6" x14ac:dyDescent="0.2">
      <c r="A2" s="1">
        <v>0.01</v>
      </c>
      <c r="B2" s="19">
        <f>A2/(1-A2)</f>
        <v>1.0101010101010102E-2</v>
      </c>
      <c r="C2" s="1">
        <f>LN(B2)</f>
        <v>-4.5951198501345898</v>
      </c>
      <c r="D2" s="1">
        <f>-1*LN(-1*LN(A2))</f>
        <v>-1.5271796258079011</v>
      </c>
      <c r="E2" s="1">
        <f>LN(-1*LN(1-A2))</f>
        <v>-4.6001492267765789</v>
      </c>
      <c r="F2" s="1">
        <f>1.7*NORMSINV(A2)</f>
        <v>-3.954791385869429</v>
      </c>
    </row>
    <row r="3" spans="1:6" x14ac:dyDescent="0.2">
      <c r="A3" s="1">
        <f>A2+0.01</f>
        <v>0.02</v>
      </c>
      <c r="B3" s="19">
        <f t="shared" ref="B3:B66" si="0">A3/(1-A3)</f>
        <v>2.0408163265306124E-2</v>
      </c>
      <c r="C3" s="1">
        <f t="shared" ref="C3:C66" si="1">LN(B3)</f>
        <v>-3.8918202981106265</v>
      </c>
      <c r="D3" s="1">
        <f t="shared" ref="D3:D55" si="2">-1*LN(-1*LN(A3))</f>
        <v>-1.3640546328884455</v>
      </c>
      <c r="E3" s="1">
        <f t="shared" ref="E3:E55" si="3">LN(-1*LN(1-A3))</f>
        <v>-3.9019386579358333</v>
      </c>
      <c r="F3" s="1">
        <f t="shared" ref="F3:F66" si="4">1.7*NORMSINV(A3)</f>
        <v>-3.4913731480740982</v>
      </c>
    </row>
    <row r="4" spans="1:6" x14ac:dyDescent="0.2">
      <c r="A4" s="1">
        <f t="shared" ref="A4:A60" si="5">A3+0.01</f>
        <v>0.03</v>
      </c>
      <c r="B4" s="19">
        <f t="shared" si="0"/>
        <v>3.0927835051546393E-2</v>
      </c>
      <c r="C4" s="1">
        <f t="shared" si="1"/>
        <v>-3.4760986898352733</v>
      </c>
      <c r="D4" s="1">
        <f t="shared" si="2"/>
        <v>-1.2546349002858599</v>
      </c>
      <c r="E4" s="1">
        <f t="shared" si="3"/>
        <v>-3.4913669500837861</v>
      </c>
      <c r="F4" s="1">
        <f t="shared" si="4"/>
        <v>-3.1973491338571263</v>
      </c>
    </row>
    <row r="5" spans="1:6" x14ac:dyDescent="0.2">
      <c r="A5" s="1">
        <f t="shared" si="5"/>
        <v>0.04</v>
      </c>
      <c r="B5" s="19">
        <f t="shared" si="0"/>
        <v>4.1666666666666671E-2</v>
      </c>
      <c r="C5" s="1">
        <f t="shared" si="1"/>
        <v>-3.1780538303479453</v>
      </c>
      <c r="D5" s="1">
        <f t="shared" si="2"/>
        <v>-1.1690321758870559</v>
      </c>
      <c r="E5" s="1">
        <f t="shared" si="3"/>
        <v>-3.1985342614453849</v>
      </c>
      <c r="F5" s="1">
        <f t="shared" si="4"/>
        <v>-2.9761663211286882</v>
      </c>
    </row>
    <row r="6" spans="1:6" x14ac:dyDescent="0.2">
      <c r="A6" s="1">
        <f t="shared" si="5"/>
        <v>0.05</v>
      </c>
      <c r="B6" s="19">
        <f t="shared" si="0"/>
        <v>5.2631578947368425E-2</v>
      </c>
      <c r="C6" s="1">
        <f t="shared" si="1"/>
        <v>-2.9444389791664403</v>
      </c>
      <c r="D6" s="1">
        <f t="shared" si="2"/>
        <v>-1.0971887003649488</v>
      </c>
      <c r="E6" s="1">
        <f t="shared" si="3"/>
        <v>-2.9701952490421637</v>
      </c>
      <c r="F6" s="1">
        <f t="shared" si="4"/>
        <v>-2.7962511658175035</v>
      </c>
    </row>
    <row r="7" spans="1:6" x14ac:dyDescent="0.2">
      <c r="A7" s="1">
        <f t="shared" si="5"/>
        <v>6.0000000000000005E-2</v>
      </c>
      <c r="B7" s="19">
        <f t="shared" si="0"/>
        <v>6.3829787234042562E-2</v>
      </c>
      <c r="C7" s="1">
        <f t="shared" si="1"/>
        <v>-2.7515353130419489</v>
      </c>
      <c r="D7" s="1">
        <f t="shared" si="2"/>
        <v>-1.0343975255188331</v>
      </c>
      <c r="E7" s="1">
        <f t="shared" si="3"/>
        <v>-2.7826325333778006</v>
      </c>
      <c r="F7" s="1">
        <f t="shared" si="4"/>
        <v>-2.6431151108146502</v>
      </c>
    </row>
    <row r="8" spans="1:6" x14ac:dyDescent="0.2">
      <c r="A8" s="1">
        <f t="shared" si="5"/>
        <v>7.0000000000000007E-2</v>
      </c>
      <c r="B8" s="19">
        <f t="shared" si="0"/>
        <v>7.5268817204301092E-2</v>
      </c>
      <c r="C8" s="1">
        <f t="shared" si="1"/>
        <v>-2.5866893440979424</v>
      </c>
      <c r="D8" s="1">
        <f t="shared" si="2"/>
        <v>-0.97804790248970919</v>
      </c>
      <c r="E8" s="1">
        <f t="shared" si="3"/>
        <v>-2.6231941186130197</v>
      </c>
      <c r="F8" s="1">
        <f t="shared" si="4"/>
        <v>-2.5088447479045892</v>
      </c>
    </row>
    <row r="9" spans="1:6" x14ac:dyDescent="0.2">
      <c r="A9" s="1">
        <f t="shared" si="5"/>
        <v>0.08</v>
      </c>
      <c r="B9" s="19">
        <f t="shared" si="0"/>
        <v>8.6956521739130432E-2</v>
      </c>
      <c r="C9" s="1">
        <f t="shared" si="1"/>
        <v>-2.4423470353692043</v>
      </c>
      <c r="D9" s="1">
        <f t="shared" si="2"/>
        <v>-0.92652959310170058</v>
      </c>
      <c r="E9" s="1">
        <f t="shared" si="3"/>
        <v>-2.4843275102530673</v>
      </c>
      <c r="F9" s="1">
        <f t="shared" si="4"/>
        <v>-2.3886216525263801</v>
      </c>
    </row>
    <row r="10" spans="1:6" x14ac:dyDescent="0.2">
      <c r="A10" s="1">
        <f t="shared" si="5"/>
        <v>0.09</v>
      </c>
      <c r="B10" s="19">
        <f t="shared" si="0"/>
        <v>9.8901098901098897E-2</v>
      </c>
      <c r="C10" s="1">
        <f t="shared" si="1"/>
        <v>-2.3136349291806306</v>
      </c>
      <c r="D10" s="1">
        <f t="shared" si="2"/>
        <v>-0.87877393942231108</v>
      </c>
      <c r="E10" s="1">
        <f t="shared" si="3"/>
        <v>-2.3611608457948767</v>
      </c>
      <c r="F10" s="1">
        <f t="shared" si="4"/>
        <v>-2.2792835572733674</v>
      </c>
    </row>
    <row r="11" spans="1:6" x14ac:dyDescent="0.2">
      <c r="A11" s="1">
        <f t="shared" si="5"/>
        <v>9.9999999999999992E-2</v>
      </c>
      <c r="B11" s="19">
        <f t="shared" si="0"/>
        <v>0.1111111111111111</v>
      </c>
      <c r="C11" s="1">
        <f t="shared" si="1"/>
        <v>-2.1972245773362196</v>
      </c>
      <c r="D11" s="1">
        <f t="shared" si="2"/>
        <v>-0.83403244524795594</v>
      </c>
      <c r="E11" s="1">
        <f t="shared" si="3"/>
        <v>-2.2503673273124454</v>
      </c>
      <c r="F11" s="1">
        <f t="shared" si="4"/>
        <v>-2.1786376614258209</v>
      </c>
    </row>
    <row r="12" spans="1:6" x14ac:dyDescent="0.2">
      <c r="A12" s="1">
        <f t="shared" si="5"/>
        <v>0.10999999999999999</v>
      </c>
      <c r="B12" s="19">
        <f t="shared" si="0"/>
        <v>0.12359550561797751</v>
      </c>
      <c r="C12" s="1">
        <f t="shared" si="1"/>
        <v>-2.0907410969337694</v>
      </c>
      <c r="D12" s="1">
        <f t="shared" si="2"/>
        <v>-0.7917586837172691</v>
      </c>
      <c r="E12" s="1">
        <f t="shared" si="3"/>
        <v>-2.1495737798046424</v>
      </c>
      <c r="F12" s="1">
        <f t="shared" si="4"/>
        <v>-2.0850978040622379</v>
      </c>
    </row>
    <row r="13" spans="1:6" x14ac:dyDescent="0.2">
      <c r="A13" s="1">
        <f t="shared" si="5"/>
        <v>0.11999999999999998</v>
      </c>
      <c r="B13" s="19">
        <f t="shared" si="0"/>
        <v>0.13636363636363635</v>
      </c>
      <c r="C13" s="1">
        <f t="shared" si="1"/>
        <v>-1.9924301646902063</v>
      </c>
      <c r="D13" s="1">
        <f t="shared" si="2"/>
        <v>-0.75154039048647669</v>
      </c>
      <c r="E13" s="1">
        <f t="shared" si="3"/>
        <v>-2.0570276481998131</v>
      </c>
      <c r="F13" s="1">
        <f t="shared" si="4"/>
        <v>-1.9974775465123535</v>
      </c>
    </row>
    <row r="14" spans="1:6" x14ac:dyDescent="0.2">
      <c r="A14" s="1">
        <f t="shared" si="5"/>
        <v>0.12999999999999998</v>
      </c>
      <c r="B14" s="19">
        <f t="shared" si="0"/>
        <v>0.14942528735632182</v>
      </c>
      <c r="C14" s="1">
        <f t="shared" si="1"/>
        <v>-1.9009587611930472</v>
      </c>
      <c r="D14" s="1">
        <f t="shared" si="2"/>
        <v>-0.71305805127531763</v>
      </c>
      <c r="E14" s="1">
        <f t="shared" si="3"/>
        <v>-1.9713977444428701</v>
      </c>
      <c r="F14" s="1">
        <f t="shared" si="4"/>
        <v>-1.9148649193659621</v>
      </c>
    </row>
    <row r="15" spans="1:6" x14ac:dyDescent="0.2">
      <c r="A15" s="1">
        <f t="shared" si="5"/>
        <v>0.13999999999999999</v>
      </c>
      <c r="B15" s="19">
        <f t="shared" si="0"/>
        <v>0.16279069767441859</v>
      </c>
      <c r="C15" s="1">
        <f t="shared" si="1"/>
        <v>-1.8152899666382492</v>
      </c>
      <c r="D15" s="1">
        <f t="shared" si="2"/>
        <v>-0.67605842413278261</v>
      </c>
      <c r="E15" s="1">
        <f t="shared" si="3"/>
        <v>-1.8916490462361459</v>
      </c>
      <c r="F15" s="1">
        <f t="shared" si="4"/>
        <v>-1.8365428793854259</v>
      </c>
    </row>
    <row r="16" spans="1:6" x14ac:dyDescent="0.2">
      <c r="A16" s="1">
        <f t="shared" si="5"/>
        <v>0.15</v>
      </c>
      <c r="B16" s="1">
        <f t="shared" si="0"/>
        <v>0.17647058823529413</v>
      </c>
      <c r="C16" s="1">
        <f t="shared" si="1"/>
        <v>-1.7346010553881064</v>
      </c>
      <c r="D16" s="1">
        <f t="shared" si="2"/>
        <v>-0.64033693876074793</v>
      </c>
      <c r="E16" s="1">
        <f t="shared" si="3"/>
        <v>-1.8169607947796103</v>
      </c>
      <c r="F16" s="1">
        <f t="shared" si="4"/>
        <v>-1.7619367621394426</v>
      </c>
    </row>
    <row r="17" spans="1:6" x14ac:dyDescent="0.2">
      <c r="A17" s="1">
        <f t="shared" si="5"/>
        <v>0.16</v>
      </c>
      <c r="B17" s="19">
        <f t="shared" si="0"/>
        <v>0.19047619047619049</v>
      </c>
      <c r="C17" s="1">
        <f t="shared" si="1"/>
        <v>-1.6582280766035322</v>
      </c>
      <c r="D17" s="1">
        <f t="shared" si="2"/>
        <v>-0.60572560876919024</v>
      </c>
      <c r="E17" s="1">
        <f t="shared" si="3"/>
        <v>-1.7466710787777311</v>
      </c>
      <c r="F17" s="1">
        <f t="shared" si="4"/>
        <v>-1.6905784014565746</v>
      </c>
    </row>
    <row r="18" spans="1:6" x14ac:dyDescent="0.2">
      <c r="A18" s="1">
        <f t="shared" si="5"/>
        <v>0.17</v>
      </c>
      <c r="B18" s="19">
        <f t="shared" si="0"/>
        <v>0.20481927710843376</v>
      </c>
      <c r="C18" s="1">
        <f t="shared" si="1"/>
        <v>-1.5856272637403817</v>
      </c>
      <c r="D18" s="1">
        <f t="shared" si="2"/>
        <v>-0.57208449631736835</v>
      </c>
      <c r="E18" s="1">
        <f t="shared" si="3"/>
        <v>-1.6802382475166791</v>
      </c>
      <c r="F18" s="1">
        <f t="shared" si="4"/>
        <v>-1.6220809303485324</v>
      </c>
    </row>
    <row r="19" spans="1:6" x14ac:dyDescent="0.2">
      <c r="A19" s="1">
        <f t="shared" si="5"/>
        <v>0.18000000000000002</v>
      </c>
      <c r="B19" s="19">
        <f t="shared" si="0"/>
        <v>0.21951219512195125</v>
      </c>
      <c r="C19" s="1">
        <f t="shared" si="1"/>
        <v>-1.5163474893680884</v>
      </c>
      <c r="D19" s="1">
        <f t="shared" si="2"/>
        <v>-0.53929553906989014</v>
      </c>
      <c r="E19" s="1">
        <f t="shared" si="3"/>
        <v>-1.6172133694853976</v>
      </c>
      <c r="F19" s="1">
        <f t="shared" si="4"/>
        <v>-1.5561206493327813</v>
      </c>
    </row>
    <row r="20" spans="1:6" x14ac:dyDescent="0.2">
      <c r="A20" s="1">
        <f t="shared" si="5"/>
        <v>0.19000000000000003</v>
      </c>
      <c r="B20" s="19">
        <f t="shared" si="0"/>
        <v>0.23456790123456794</v>
      </c>
      <c r="C20" s="1">
        <f t="shared" si="1"/>
        <v>-1.4500101755059982</v>
      </c>
      <c r="D20" s="1">
        <f t="shared" si="2"/>
        <v>-0.50725799142009587</v>
      </c>
      <c r="E20" s="1">
        <f t="shared" si="3"/>
        <v>-1.5572201467524995</v>
      </c>
      <c r="F20" s="1">
        <f t="shared" si="4"/>
        <v>-1.4924237015870871</v>
      </c>
    </row>
    <row r="21" spans="1:6" x14ac:dyDescent="0.2">
      <c r="A21" s="1">
        <f t="shared" si="5"/>
        <v>0.20000000000000004</v>
      </c>
      <c r="B21" s="19">
        <f t="shared" si="0"/>
        <v>0.25000000000000006</v>
      </c>
      <c r="C21" s="1">
        <f t="shared" si="1"/>
        <v>-1.3862943611198904</v>
      </c>
      <c r="D21" s="1">
        <f t="shared" si="2"/>
        <v>-0.47588499532711054</v>
      </c>
      <c r="E21" s="1">
        <f t="shared" si="3"/>
        <v>-1.4999399867595151</v>
      </c>
      <c r="F21" s="1">
        <f t="shared" si="4"/>
        <v>-1.4307560970739528</v>
      </c>
    </row>
    <row r="22" spans="1:6" x14ac:dyDescent="0.2">
      <c r="A22" s="1">
        <f t="shared" si="5"/>
        <v>0.21000000000000005</v>
      </c>
      <c r="B22" s="19">
        <f t="shared" si="0"/>
        <v>0.26582278481012667</v>
      </c>
      <c r="C22" s="1">
        <f t="shared" si="1"/>
        <v>-1.3249254147435983</v>
      </c>
      <c r="D22" s="1">
        <f t="shared" si="2"/>
        <v>-0.44510095832671104</v>
      </c>
      <c r="E22" s="1">
        <f t="shared" si="3"/>
        <v>-1.4451007195150563</v>
      </c>
      <c r="F22" s="1">
        <f t="shared" si="4"/>
        <v>-1.3709161199310078</v>
      </c>
    </row>
    <row r="23" spans="1:6" x14ac:dyDescent="0.2">
      <c r="A23" s="1">
        <f t="shared" si="5"/>
        <v>0.22000000000000006</v>
      </c>
      <c r="B23" s="19">
        <f t="shared" si="0"/>
        <v>0.28205128205128216</v>
      </c>
      <c r="C23" s="1">
        <f t="shared" si="1"/>
        <v>-1.2656663733312754</v>
      </c>
      <c r="D23" s="1">
        <f t="shared" si="2"/>
        <v>-0.41483951911157613</v>
      </c>
      <c r="E23" s="1">
        <f t="shared" si="3"/>
        <v>-1.392467941316861</v>
      </c>
      <c r="F23" s="1">
        <f t="shared" si="4"/>
        <v>-1.3127284641207633</v>
      </c>
    </row>
    <row r="24" spans="1:6" x14ac:dyDescent="0.2">
      <c r="A24" s="1">
        <f t="shared" si="5"/>
        <v>0.23000000000000007</v>
      </c>
      <c r="B24" s="19">
        <f t="shared" si="0"/>
        <v>0.2987012987012988</v>
      </c>
      <c r="C24" s="1">
        <f t="shared" si="1"/>
        <v>-1.2083112059245338</v>
      </c>
      <c r="D24" s="1">
        <f t="shared" si="2"/>
        <v>-0.3850419479613732</v>
      </c>
      <c r="E24" s="1">
        <f t="shared" si="3"/>
        <v>-1.3418382836093283</v>
      </c>
      <c r="F24" s="1">
        <f t="shared" si="4"/>
        <v>-1.2560396436148626</v>
      </c>
    </row>
    <row r="25" spans="1:6" x14ac:dyDescent="0.2">
      <c r="A25" s="1">
        <f t="shared" si="5"/>
        <v>0.24000000000000007</v>
      </c>
      <c r="B25" s="19">
        <f t="shared" si="0"/>
        <v>0.31578947368421068</v>
      </c>
      <c r="C25" s="1">
        <f t="shared" si="1"/>
        <v>-1.1526795099383851</v>
      </c>
      <c r="D25" s="1">
        <f t="shared" si="2"/>
        <v>-0.35565587381121155</v>
      </c>
      <c r="E25" s="1">
        <f t="shared" si="3"/>
        <v>-1.2930341148060247</v>
      </c>
      <c r="F25" s="1">
        <f t="shared" si="4"/>
        <v>-1.2007143568281478</v>
      </c>
    </row>
    <row r="26" spans="1:6" x14ac:dyDescent="0.2">
      <c r="A26" s="1">
        <f t="shared" si="5"/>
        <v>0.25000000000000006</v>
      </c>
      <c r="B26" s="19">
        <f t="shared" si="0"/>
        <v>0.33333333333333343</v>
      </c>
      <c r="C26" s="1">
        <f t="shared" si="1"/>
        <v>-1.0986122886681093</v>
      </c>
      <c r="D26" s="1">
        <f t="shared" si="2"/>
        <v>-0.32663425997828077</v>
      </c>
      <c r="E26" s="1">
        <f t="shared" si="3"/>
        <v>-1.2458993237072382</v>
      </c>
      <c r="F26" s="1">
        <f t="shared" si="4"/>
        <v>-1.1466325753333384</v>
      </c>
    </row>
    <row r="27" spans="1:6" x14ac:dyDescent="0.2">
      <c r="A27" s="1">
        <f t="shared" si="5"/>
        <v>0.26000000000000006</v>
      </c>
      <c r="B27" s="19">
        <f t="shared" si="0"/>
        <v>0.35135135135135143</v>
      </c>
      <c r="C27" s="1">
        <f t="shared" si="1"/>
        <v>-1.0459685551826874</v>
      </c>
      <c r="D27" s="1">
        <f t="shared" si="2"/>
        <v>-0.29793457148413699</v>
      </c>
      <c r="E27" s="1">
        <f t="shared" si="3"/>
        <v>-1.2002959297088209</v>
      </c>
      <c r="F27" s="1">
        <f t="shared" si="4"/>
        <v>-1.0936871891679594</v>
      </c>
    </row>
    <row r="28" spans="1:6" x14ac:dyDescent="0.2">
      <c r="A28" s="1">
        <f t="shared" si="5"/>
        <v>0.27000000000000007</v>
      </c>
      <c r="B28" s="19">
        <f t="shared" si="0"/>
        <v>0.36986301369863023</v>
      </c>
      <c r="C28" s="1">
        <f t="shared" si="1"/>
        <v>-0.99462257514406183</v>
      </c>
      <c r="D28" s="1">
        <f t="shared" si="2"/>
        <v>-0.26951809162840862</v>
      </c>
      <c r="E28" s="1">
        <f t="shared" si="3"/>
        <v>-1.1561013323751592</v>
      </c>
      <c r="F28" s="1">
        <f t="shared" si="4"/>
        <v>-1.0417820847282659</v>
      </c>
    </row>
    <row r="29" spans="1:6" x14ac:dyDescent="0.2">
      <c r="A29" s="1">
        <f t="shared" si="5"/>
        <v>0.28000000000000008</v>
      </c>
      <c r="B29" s="19">
        <f t="shared" si="0"/>
        <v>0.38888888888888901</v>
      </c>
      <c r="C29" s="1">
        <f t="shared" si="1"/>
        <v>-0.94446160884085106</v>
      </c>
      <c r="D29" s="1">
        <f t="shared" si="2"/>
        <v>-0.24134935598542923</v>
      </c>
      <c r="E29" s="1">
        <f t="shared" si="3"/>
        <v>-1.1132060607017309</v>
      </c>
      <c r="F29" s="1">
        <f t="shared" si="4"/>
        <v>-0.99083056236106748</v>
      </c>
    </row>
    <row r="30" spans="1:6" x14ac:dyDescent="0.2">
      <c r="A30" s="1">
        <f t="shared" si="5"/>
        <v>0.29000000000000009</v>
      </c>
      <c r="B30" s="19">
        <f t="shared" si="0"/>
        <v>0.40845070422535223</v>
      </c>
      <c r="C30" s="1">
        <f t="shared" si="1"/>
        <v>-0.89538404705484109</v>
      </c>
      <c r="D30" s="1">
        <f t="shared" si="2"/>
        <v>-0.21339567961411068</v>
      </c>
      <c r="E30" s="1">
        <f t="shared" si="3"/>
        <v>-1.0715119167260789</v>
      </c>
      <c r="F30" s="1">
        <f t="shared" si="4"/>
        <v>-0.94075402324464319</v>
      </c>
    </row>
    <row r="31" spans="1:6" x14ac:dyDescent="0.2">
      <c r="A31" s="1">
        <f t="shared" si="5"/>
        <v>0.3000000000000001</v>
      </c>
      <c r="B31" s="19">
        <f t="shared" si="0"/>
        <v>0.42857142857142871</v>
      </c>
      <c r="C31" s="1">
        <f t="shared" si="1"/>
        <v>-0.84729786038720323</v>
      </c>
      <c r="D31" s="1">
        <f t="shared" si="2"/>
        <v>-0.18562675886236538</v>
      </c>
      <c r="E31" s="1">
        <f t="shared" si="3"/>
        <v>-1.0309304331587228</v>
      </c>
      <c r="F31" s="1">
        <f t="shared" si="4"/>
        <v>-0.89148087160366907</v>
      </c>
    </row>
    <row r="32" spans="1:6" x14ac:dyDescent="0.2">
      <c r="A32" s="1">
        <f t="shared" si="5"/>
        <v>0.31000000000000011</v>
      </c>
      <c r="B32" s="19">
        <f t="shared" si="0"/>
        <v>0.4492753623188408</v>
      </c>
      <c r="C32" s="1">
        <f t="shared" si="1"/>
        <v>-0.80011930011211263</v>
      </c>
      <c r="D32" s="1">
        <f t="shared" si="2"/>
        <v>-0.15801433329876363</v>
      </c>
      <c r="E32" s="1">
        <f t="shared" si="3"/>
        <v>-0.99138158315080116</v>
      </c>
      <c r="F32" s="1">
        <f t="shared" si="4"/>
        <v>-0.84294559049067019</v>
      </c>
    </row>
    <row r="33" spans="1:6" x14ac:dyDescent="0.2">
      <c r="A33" s="1">
        <f t="shared" si="5"/>
        <v>0.32000000000000012</v>
      </c>
      <c r="B33" s="19">
        <f t="shared" si="0"/>
        <v>0.47058823529411786</v>
      </c>
      <c r="C33" s="1">
        <f t="shared" si="1"/>
        <v>-0.75377180237637964</v>
      </c>
      <c r="D33" s="1">
        <f t="shared" si="2"/>
        <v>-0.13053189641996346</v>
      </c>
      <c r="E33" s="1">
        <f t="shared" si="3"/>
        <v>-0.95279269407125755</v>
      </c>
      <c r="F33" s="1">
        <f t="shared" si="4"/>
        <v>-0.79508795849466363</v>
      </c>
    </row>
    <row r="34" spans="1:6" x14ac:dyDescent="0.2">
      <c r="A34" s="1">
        <f t="shared" si="5"/>
        <v>0.33000000000000013</v>
      </c>
      <c r="B34" s="19">
        <f t="shared" si="0"/>
        <v>0.49253731343283608</v>
      </c>
      <c r="C34" s="1">
        <f t="shared" si="1"/>
        <v>-0.70818505792448527</v>
      </c>
      <c r="D34" s="1">
        <f t="shared" si="2"/>
        <v>-0.10315444614433575</v>
      </c>
      <c r="E34" s="1">
        <f t="shared" si="3"/>
        <v>-0.91509752753286089</v>
      </c>
      <c r="F34" s="1">
        <f t="shared" si="4"/>
        <v>-0.74785238164449697</v>
      </c>
    </row>
    <row r="35" spans="1:6" x14ac:dyDescent="0.2">
      <c r="A35" s="1">
        <f t="shared" si="5"/>
        <v>0.34000000000000014</v>
      </c>
      <c r="B35" s="19">
        <f t="shared" si="0"/>
        <v>0.51515151515151547</v>
      </c>
      <c r="C35" s="1">
        <f t="shared" si="1"/>
        <v>-0.66329421741026351</v>
      </c>
      <c r="D35" s="1">
        <f t="shared" si="2"/>
        <v>-7.5858267908825147E-2</v>
      </c>
      <c r="E35" s="1">
        <f t="shared" si="3"/>
        <v>-0.87823549579457583</v>
      </c>
      <c r="F35" s="1">
        <f t="shared" si="4"/>
        <v>-0.70118732005038764</v>
      </c>
    </row>
    <row r="36" spans="1:6" x14ac:dyDescent="0.2">
      <c r="A36" s="1">
        <f t="shared" si="5"/>
        <v>0.35000000000000014</v>
      </c>
      <c r="B36" s="19">
        <f t="shared" si="0"/>
        <v>0.53846153846153877</v>
      </c>
      <c r="C36" s="1">
        <f t="shared" si="1"/>
        <v>-0.61903920840622284</v>
      </c>
      <c r="D36" s="1">
        <f t="shared" si="2"/>
        <v>-4.8620744579388628E-2</v>
      </c>
      <c r="E36" s="1">
        <f t="shared" si="3"/>
        <v>-0.84215099072473254</v>
      </c>
      <c r="F36" s="1">
        <f t="shared" si="4"/>
        <v>-0.65504479289286432</v>
      </c>
    </row>
    <row r="37" spans="1:6" x14ac:dyDescent="0.2">
      <c r="A37" s="1">
        <f t="shared" si="5"/>
        <v>0.36000000000000015</v>
      </c>
      <c r="B37" s="19">
        <f t="shared" si="0"/>
        <v>0.56250000000000033</v>
      </c>
      <c r="C37" s="1">
        <f t="shared" si="1"/>
        <v>-0.57536414490356125</v>
      </c>
      <c r="D37" s="1">
        <f t="shared" si="2"/>
        <v>-2.1420188467822916E-2</v>
      </c>
      <c r="E37" s="1">
        <f t="shared" si="3"/>
        <v>-0.80679280619956995</v>
      </c>
      <c r="F37" s="1">
        <f t="shared" si="4"/>
        <v>-0.60937994852702859</v>
      </c>
    </row>
    <row r="38" spans="1:6" x14ac:dyDescent="0.2">
      <c r="A38" s="1">
        <f t="shared" si="5"/>
        <v>0.37000000000000016</v>
      </c>
      <c r="B38" s="19">
        <f t="shared" si="0"/>
        <v>0.58730158730158766</v>
      </c>
      <c r="C38" s="1">
        <f t="shared" si="1"/>
        <v>-0.53221681374730767</v>
      </c>
      <c r="D38" s="1">
        <f t="shared" si="2"/>
        <v>5.7643084057602597E-3</v>
      </c>
      <c r="E38" s="1">
        <f t="shared" si="3"/>
        <v>-0.77211363847220693</v>
      </c>
      <c r="F38" s="1">
        <f t="shared" si="4"/>
        <v>-0.56415068894258757</v>
      </c>
    </row>
    <row r="39" spans="1:6" x14ac:dyDescent="0.2">
      <c r="A39" s="1">
        <f t="shared" si="5"/>
        <v>0.38000000000000017</v>
      </c>
      <c r="B39" s="19">
        <f t="shared" si="0"/>
        <v>0.61290322580645196</v>
      </c>
      <c r="C39" s="1">
        <f t="shared" si="1"/>
        <v>-0.48954822531870523</v>
      </c>
      <c r="D39" s="1">
        <f t="shared" si="2"/>
        <v>3.2953009000035505E-2</v>
      </c>
      <c r="E39" s="1">
        <f t="shared" si="3"/>
        <v>-0.73806965192505614</v>
      </c>
      <c r="F39" s="1">
        <f t="shared" si="4"/>
        <v>-0.51931733976897476</v>
      </c>
    </row>
    <row r="40" spans="1:6" x14ac:dyDescent="0.2">
      <c r="A40" s="1">
        <f t="shared" si="5"/>
        <v>0.39000000000000018</v>
      </c>
      <c r="B40" s="19">
        <f t="shared" si="0"/>
        <v>0.63934426229508234</v>
      </c>
      <c r="C40" s="1">
        <f t="shared" si="1"/>
        <v>-0.44731221804366422</v>
      </c>
      <c r="D40" s="1">
        <f t="shared" si="2"/>
        <v>6.0165653558883876E-2</v>
      </c>
      <c r="E40" s="1">
        <f t="shared" si="3"/>
        <v>-0.70462009989703001</v>
      </c>
      <c r="F40" s="1">
        <f t="shared" si="4"/>
        <v>-0.47484235856067131</v>
      </c>
    </row>
    <row r="41" spans="1:6" x14ac:dyDescent="0.2">
      <c r="A41" s="1">
        <f t="shared" si="5"/>
        <v>0.40000000000000019</v>
      </c>
      <c r="B41" s="19">
        <f t="shared" si="0"/>
        <v>0.66666666666666718</v>
      </c>
      <c r="C41" s="1">
        <f t="shared" si="1"/>
        <v>-0.40546510810816361</v>
      </c>
      <c r="D41" s="1">
        <f t="shared" si="2"/>
        <v>8.7421571790755659E-2</v>
      </c>
      <c r="E41" s="1">
        <f t="shared" si="3"/>
        <v>-0.6717269920921215</v>
      </c>
      <c r="F41" s="1">
        <f t="shared" si="4"/>
        <v>-0.43069007533085896</v>
      </c>
    </row>
    <row r="42" spans="1:6" x14ac:dyDescent="0.2">
      <c r="A42" s="1">
        <f t="shared" si="5"/>
        <v>0.4100000000000002</v>
      </c>
      <c r="B42" s="19">
        <f t="shared" si="0"/>
        <v>0.69491525423728862</v>
      </c>
      <c r="C42" s="1">
        <f t="shared" si="1"/>
        <v>-0.36396537720141098</v>
      </c>
      <c r="D42" s="1">
        <f t="shared" si="2"/>
        <v>0.11473978684480694</v>
      </c>
      <c r="E42" s="1">
        <f t="shared" si="3"/>
        <v>-0.63935480153084367</v>
      </c>
      <c r="F42" s="1">
        <f t="shared" si="4"/>
        <v>-0.38682646028995321</v>
      </c>
    </row>
    <row r="43" spans="1:6" x14ac:dyDescent="0.2">
      <c r="A43" s="1">
        <f t="shared" si="5"/>
        <v>0.42000000000000021</v>
      </c>
      <c r="B43" s="19">
        <f t="shared" si="0"/>
        <v>0.72413793103448332</v>
      </c>
      <c r="C43" s="1">
        <f t="shared" si="1"/>
        <v>-0.32277339226305024</v>
      </c>
      <c r="D43" s="1">
        <f t="shared" si="2"/>
        <v>0.1421391127466711</v>
      </c>
      <c r="E43" s="1">
        <f t="shared" si="3"/>
        <v>-0.60747020517852912</v>
      </c>
      <c r="F43" s="1">
        <f t="shared" si="4"/>
        <v>-0.34321891454114561</v>
      </c>
    </row>
    <row r="44" spans="1:6" x14ac:dyDescent="0.2">
      <c r="A44" s="1">
        <f t="shared" si="5"/>
        <v>0.43000000000000022</v>
      </c>
      <c r="B44" s="19">
        <f t="shared" si="0"/>
        <v>0.75438596491228127</v>
      </c>
      <c r="C44" s="1">
        <f t="shared" si="1"/>
        <v>-0.28185115214098699</v>
      </c>
      <c r="D44" s="1">
        <f t="shared" si="2"/>
        <v>0.1696382467513029</v>
      </c>
      <c r="E44" s="1">
        <f t="shared" si="3"/>
        <v>-0.57604185333420022</v>
      </c>
      <c r="F44" s="1">
        <f t="shared" si="4"/>
        <v>-0.29983608012746332</v>
      </c>
    </row>
    <row r="45" spans="1:6" x14ac:dyDescent="0.2">
      <c r="A45" s="1">
        <f t="shared" si="5"/>
        <v>0.44000000000000022</v>
      </c>
      <c r="B45" s="19">
        <f t="shared" si="0"/>
        <v>0.78571428571428636</v>
      </c>
      <c r="C45" s="1">
        <f t="shared" si="1"/>
        <v>-0.24116205681688724</v>
      </c>
      <c r="D45" s="1">
        <f t="shared" si="2"/>
        <v>0.19725585791036196</v>
      </c>
      <c r="E45" s="1">
        <f t="shared" si="3"/>
        <v>-0.54504016363643204</v>
      </c>
      <c r="F45" s="1">
        <f t="shared" si="4"/>
        <v>-0.25664766634452035</v>
      </c>
    </row>
    <row r="46" spans="1:6" x14ac:dyDescent="0.2">
      <c r="A46" s="1">
        <f t="shared" si="5"/>
        <v>0.45000000000000023</v>
      </c>
      <c r="B46" s="19">
        <f t="shared" si="0"/>
        <v>0.8181818181818189</v>
      </c>
      <c r="C46" s="1">
        <f t="shared" si="1"/>
        <v>-0.20067069546215027</v>
      </c>
      <c r="D46" s="1">
        <f t="shared" si="2"/>
        <v>0.22501067302940944</v>
      </c>
      <c r="E46" s="1">
        <f t="shared" si="3"/>
        <v>-0.51443713617380271</v>
      </c>
      <c r="F46" s="1">
        <f t="shared" si="4"/>
        <v>-0.21362428965362487</v>
      </c>
    </row>
    <row r="47" spans="1:6" x14ac:dyDescent="0.2">
      <c r="A47" s="1">
        <f t="shared" si="5"/>
        <v>0.46000000000000024</v>
      </c>
      <c r="B47" s="19">
        <f t="shared" si="0"/>
        <v>0.85185185185185264</v>
      </c>
      <c r="C47" s="1">
        <f t="shared" si="1"/>
        <v>-0.16034265007517845</v>
      </c>
      <c r="D47" s="1">
        <f t="shared" si="2"/>
        <v>0.25292156110001529</v>
      </c>
      <c r="E47" s="1">
        <f t="shared" si="3"/>
        <v>-0.48420618670478927</v>
      </c>
      <c r="F47" s="1">
        <f t="shared" si="4"/>
        <v>-0.17073732486949761</v>
      </c>
    </row>
    <row r="48" spans="1:6" x14ac:dyDescent="0.2">
      <c r="A48" s="1">
        <f t="shared" si="5"/>
        <v>0.47000000000000025</v>
      </c>
      <c r="B48" s="19">
        <f t="shared" si="0"/>
        <v>0.88679245283018948</v>
      </c>
      <c r="C48" s="1">
        <f t="shared" si="1"/>
        <v>-0.12014431184206234</v>
      </c>
      <c r="D48" s="1">
        <f t="shared" si="2"/>
        <v>0.28100761722945966</v>
      </c>
      <c r="E48" s="1">
        <f t="shared" si="3"/>
        <v>-0.45432199541688284</v>
      </c>
      <c r="F48" s="1">
        <f t="shared" si="4"/>
        <v>-0.12795876556970964</v>
      </c>
    </row>
    <row r="49" spans="1:6" x14ac:dyDescent="0.2">
      <c r="A49" s="1">
        <f t="shared" si="5"/>
        <v>0.48000000000000026</v>
      </c>
      <c r="B49" s="19">
        <f t="shared" si="0"/>
        <v>0.92307692307692391</v>
      </c>
      <c r="C49" s="1">
        <f t="shared" si="1"/>
        <v>-8.0042707673535524E-2</v>
      </c>
      <c r="D49" s="1">
        <f t="shared" si="2"/>
        <v>0.30928824705301233</v>
      </c>
      <c r="E49" s="1">
        <f t="shared" si="3"/>
        <v>-0.42476036900425007</v>
      </c>
      <c r="F49" s="1">
        <f t="shared" si="4"/>
        <v>-8.5261091890046048E-2</v>
      </c>
    </row>
    <row r="50" spans="1:6" x14ac:dyDescent="0.2">
      <c r="A50" s="1">
        <f t="shared" si="5"/>
        <v>0.49000000000000027</v>
      </c>
      <c r="B50" s="19">
        <f t="shared" si="0"/>
        <v>0.96078431372549111</v>
      </c>
      <c r="C50" s="1">
        <f t="shared" si="1"/>
        <v>-4.0005334613698207E-2</v>
      </c>
      <c r="D50" s="1">
        <f t="shared" si="2"/>
        <v>0.33778325259877851</v>
      </c>
      <c r="E50" s="1">
        <f t="shared" si="3"/>
        <v>-0.39549811413080815</v>
      </c>
      <c r="F50" s="1">
        <f t="shared" si="4"/>
        <v>-4.2617144039807618E-2</v>
      </c>
    </row>
    <row r="51" spans="1:6" x14ac:dyDescent="0.2">
      <c r="A51" s="1">
        <f t="shared" si="5"/>
        <v>0.50000000000000022</v>
      </c>
      <c r="B51" s="19">
        <f t="shared" si="0"/>
        <v>1.0000000000000009</v>
      </c>
      <c r="C51" s="1">
        <f t="shared" si="1"/>
        <v>8.8817841970012484E-16</v>
      </c>
      <c r="D51" s="1">
        <f t="shared" si="2"/>
        <v>0.36651292058166501</v>
      </c>
      <c r="E51" s="1">
        <f t="shared" si="3"/>
        <v>-0.36651292058166374</v>
      </c>
      <c r="F51" s="1">
        <f t="shared" si="4"/>
        <v>9.4619158438840088E-16</v>
      </c>
    </row>
    <row r="52" spans="1:6" x14ac:dyDescent="0.2">
      <c r="A52" s="1">
        <f t="shared" si="5"/>
        <v>0.51000000000000023</v>
      </c>
      <c r="B52" s="19">
        <f t="shared" si="0"/>
        <v>1.0408163265306132</v>
      </c>
      <c r="C52" s="1">
        <f t="shared" si="1"/>
        <v>4.000533461370006E-2</v>
      </c>
      <c r="D52" s="1">
        <f t="shared" si="2"/>
        <v>0.39549811413080932</v>
      </c>
      <c r="E52" s="1">
        <f t="shared" si="3"/>
        <v>-0.33778325259877712</v>
      </c>
      <c r="F52" s="1">
        <f t="shared" si="4"/>
        <v>4.2617144039809748E-2</v>
      </c>
    </row>
    <row r="53" spans="1:6" x14ac:dyDescent="0.2">
      <c r="A53" s="1">
        <f t="shared" si="5"/>
        <v>0.52000000000000024</v>
      </c>
      <c r="B53" s="19">
        <f t="shared" si="0"/>
        <v>1.0833333333333344</v>
      </c>
      <c r="C53" s="1">
        <f t="shared" si="1"/>
        <v>8.0042707673537383E-2</v>
      </c>
      <c r="D53" s="1">
        <f t="shared" si="2"/>
        <v>0.42476036900425129</v>
      </c>
      <c r="E53" s="1">
        <f t="shared" si="3"/>
        <v>-0.30928824705301083</v>
      </c>
      <c r="F53" s="1">
        <f t="shared" si="4"/>
        <v>8.5261091890048171E-2</v>
      </c>
    </row>
    <row r="54" spans="1:6" x14ac:dyDescent="0.2">
      <c r="A54" s="1">
        <f t="shared" si="5"/>
        <v>0.53000000000000025</v>
      </c>
      <c r="B54" s="19">
        <f t="shared" si="0"/>
        <v>1.1276595744680862</v>
      </c>
      <c r="C54" s="1">
        <f t="shared" si="1"/>
        <v>0.1201443118420642</v>
      </c>
      <c r="D54" s="1">
        <f t="shared" si="2"/>
        <v>0.45432199541688428</v>
      </c>
      <c r="E54" s="1">
        <f t="shared" si="3"/>
        <v>-0.28100761722945833</v>
      </c>
      <c r="F54" s="1">
        <f t="shared" si="4"/>
        <v>0.12795876556971178</v>
      </c>
    </row>
    <row r="55" spans="1:6" x14ac:dyDescent="0.2">
      <c r="A55" s="1">
        <f t="shared" si="5"/>
        <v>0.54000000000000026</v>
      </c>
      <c r="B55" s="19">
        <f t="shared" si="0"/>
        <v>1.1739130434782621</v>
      </c>
      <c r="C55" s="1">
        <f t="shared" si="1"/>
        <v>0.16034265007518042</v>
      </c>
      <c r="D55" s="1">
        <f t="shared" si="2"/>
        <v>0.48420618670479049</v>
      </c>
      <c r="E55" s="1">
        <f t="shared" si="3"/>
        <v>-0.25292156110001385</v>
      </c>
      <c r="F55" s="1">
        <f t="shared" si="4"/>
        <v>0.17073732486949977</v>
      </c>
    </row>
    <row r="56" spans="1:6" x14ac:dyDescent="0.2">
      <c r="A56" s="1">
        <f t="shared" si="5"/>
        <v>0.55000000000000027</v>
      </c>
      <c r="B56" s="19">
        <f t="shared" si="0"/>
        <v>1.2222222222222234</v>
      </c>
      <c r="C56" s="1">
        <f t="shared" si="1"/>
        <v>0.20067069546215216</v>
      </c>
      <c r="D56" s="1">
        <f>-1*LN(-1*LN(A56))</f>
        <v>0.51443713617380393</v>
      </c>
      <c r="E56" s="1">
        <f>LN(-1*LN(1-A56))</f>
        <v>-0.22501067302940803</v>
      </c>
      <c r="F56" s="1">
        <f t="shared" si="4"/>
        <v>0.21362428965362706</v>
      </c>
    </row>
    <row r="57" spans="1:6" x14ac:dyDescent="0.2">
      <c r="A57" s="1">
        <f t="shared" si="5"/>
        <v>0.56000000000000028</v>
      </c>
      <c r="B57" s="19">
        <f t="shared" si="0"/>
        <v>1.272727272727274</v>
      </c>
      <c r="C57" s="1">
        <f t="shared" si="1"/>
        <v>0.2411620568168891</v>
      </c>
      <c r="D57" s="1">
        <f t="shared" ref="D57:D111" si="6">-1*LN(-1*LN(A57))</f>
        <v>0.54504016363643348</v>
      </c>
      <c r="E57" s="1">
        <f t="shared" ref="E57:E100" si="7">LN(-1*LN(1-A57))</f>
        <v>-0.1972558579103606</v>
      </c>
      <c r="F57" s="1">
        <f t="shared" si="4"/>
        <v>0.25664766634452252</v>
      </c>
    </row>
    <row r="58" spans="1:6" x14ac:dyDescent="0.2">
      <c r="A58" s="1">
        <f t="shared" si="5"/>
        <v>0.57000000000000028</v>
      </c>
      <c r="B58" s="19">
        <f t="shared" si="0"/>
        <v>1.3255813953488387</v>
      </c>
      <c r="C58" s="1">
        <f t="shared" si="1"/>
        <v>0.28185115214098883</v>
      </c>
      <c r="D58" s="1">
        <f t="shared" si="6"/>
        <v>0.57604185333420155</v>
      </c>
      <c r="E58" s="1">
        <f t="shared" si="7"/>
        <v>-0.16963824675130146</v>
      </c>
      <c r="F58" s="1">
        <f t="shared" si="4"/>
        <v>0.29983608012746549</v>
      </c>
    </row>
    <row r="59" spans="1:6" x14ac:dyDescent="0.2">
      <c r="A59" s="1">
        <f t="shared" si="5"/>
        <v>0.58000000000000029</v>
      </c>
      <c r="B59" s="19">
        <f t="shared" si="0"/>
        <v>1.3809523809523827</v>
      </c>
      <c r="C59" s="1">
        <f t="shared" si="1"/>
        <v>0.32277339226305229</v>
      </c>
      <c r="D59" s="1">
        <f t="shared" si="6"/>
        <v>0.60747020517853045</v>
      </c>
      <c r="E59" s="1">
        <f t="shared" si="7"/>
        <v>-0.14213911274666979</v>
      </c>
      <c r="F59" s="1">
        <f t="shared" si="4"/>
        <v>0.34321891454114778</v>
      </c>
    </row>
    <row r="60" spans="1:6" x14ac:dyDescent="0.2">
      <c r="A60" s="1">
        <f t="shared" si="5"/>
        <v>0.5900000000000003</v>
      </c>
      <c r="B60" s="19">
        <f t="shared" si="0"/>
        <v>1.4390243902439042</v>
      </c>
      <c r="C60" s="1">
        <f t="shared" si="1"/>
        <v>0.36396537720141287</v>
      </c>
      <c r="D60" s="1">
        <f t="shared" si="6"/>
        <v>0.63935480153084512</v>
      </c>
      <c r="E60" s="1">
        <f t="shared" si="7"/>
        <v>-0.11473978684480557</v>
      </c>
      <c r="F60" s="1">
        <f t="shared" si="4"/>
        <v>0.38682646028995527</v>
      </c>
    </row>
    <row r="61" spans="1:6" x14ac:dyDescent="0.2">
      <c r="A61" s="1">
        <f>A60+0.01</f>
        <v>0.60000000000000031</v>
      </c>
      <c r="B61" s="19">
        <f t="shared" si="0"/>
        <v>1.500000000000002</v>
      </c>
      <c r="C61" s="1">
        <f t="shared" si="1"/>
        <v>0.40546510810816572</v>
      </c>
      <c r="D61" s="1">
        <f t="shared" si="6"/>
        <v>0.67172699209212305</v>
      </c>
      <c r="E61" s="1">
        <f t="shared" si="7"/>
        <v>-8.7421571790754202E-2</v>
      </c>
      <c r="F61" s="1">
        <f t="shared" si="4"/>
        <v>0.43069007533086101</v>
      </c>
    </row>
    <row r="62" spans="1:6" x14ac:dyDescent="0.2">
      <c r="A62" s="1">
        <f t="shared" ref="A62:A86" si="8">A61+0.01</f>
        <v>0.61000000000000032</v>
      </c>
      <c r="B62" s="19">
        <f t="shared" si="0"/>
        <v>1.5641025641025661</v>
      </c>
      <c r="C62" s="1">
        <f t="shared" si="1"/>
        <v>0.44731221804366611</v>
      </c>
      <c r="D62" s="1">
        <f t="shared" si="6"/>
        <v>0.70462009989703145</v>
      </c>
      <c r="E62" s="1">
        <f t="shared" si="7"/>
        <v>-6.0165653558882579E-2</v>
      </c>
      <c r="F62" s="1">
        <f t="shared" si="4"/>
        <v>0.47484235856067353</v>
      </c>
    </row>
    <row r="63" spans="1:6" x14ac:dyDescent="0.2">
      <c r="A63" s="1">
        <f t="shared" si="8"/>
        <v>0.62000000000000033</v>
      </c>
      <c r="B63" s="19">
        <f t="shared" si="0"/>
        <v>1.6315789473684232</v>
      </c>
      <c r="C63" s="1">
        <f t="shared" si="1"/>
        <v>0.48954822531870712</v>
      </c>
      <c r="D63" s="1">
        <f t="shared" si="6"/>
        <v>0.73806965192505769</v>
      </c>
      <c r="E63" s="1">
        <f t="shared" si="7"/>
        <v>-3.2953009000034131E-2</v>
      </c>
      <c r="F63" s="1">
        <f t="shared" si="4"/>
        <v>0.51931733976897698</v>
      </c>
    </row>
    <row r="64" spans="1:6" x14ac:dyDescent="0.2">
      <c r="A64" s="1">
        <f t="shared" si="8"/>
        <v>0.63000000000000034</v>
      </c>
      <c r="B64" s="19">
        <f t="shared" si="0"/>
        <v>1.7027027027027051</v>
      </c>
      <c r="C64" s="1">
        <f t="shared" si="1"/>
        <v>0.53221681374730967</v>
      </c>
      <c r="D64" s="1">
        <f t="shared" si="6"/>
        <v>0.77211363847220849</v>
      </c>
      <c r="E64" s="1">
        <f t="shared" si="7"/>
        <v>-5.7643084057589196E-3</v>
      </c>
      <c r="F64" s="1">
        <f t="shared" si="4"/>
        <v>0.5641506889425898</v>
      </c>
    </row>
    <row r="65" spans="1:6" x14ac:dyDescent="0.2">
      <c r="A65" s="1">
        <f t="shared" si="8"/>
        <v>0.64000000000000035</v>
      </c>
      <c r="B65" s="19">
        <f t="shared" si="0"/>
        <v>1.7777777777777803</v>
      </c>
      <c r="C65" s="1">
        <f t="shared" si="1"/>
        <v>0.57536414490356325</v>
      </c>
      <c r="D65" s="1">
        <f t="shared" si="6"/>
        <v>0.8067928061995715</v>
      </c>
      <c r="E65" s="1">
        <f t="shared" si="7"/>
        <v>2.142018846782422E-2</v>
      </c>
      <c r="F65" s="1">
        <f t="shared" si="4"/>
        <v>0.60937994852703092</v>
      </c>
    </row>
    <row r="66" spans="1:6" x14ac:dyDescent="0.2">
      <c r="A66" s="1">
        <f t="shared" si="8"/>
        <v>0.65000000000000036</v>
      </c>
      <c r="B66" s="19">
        <f t="shared" si="0"/>
        <v>1.8571428571428601</v>
      </c>
      <c r="C66" s="1">
        <f t="shared" si="1"/>
        <v>0.61903920840622506</v>
      </c>
      <c r="D66" s="1">
        <f t="shared" si="6"/>
        <v>0.84215099072473409</v>
      </c>
      <c r="E66" s="1">
        <f t="shared" si="7"/>
        <v>4.8620744579390113E-2</v>
      </c>
      <c r="F66" s="1">
        <f t="shared" si="4"/>
        <v>0.65504479289286666</v>
      </c>
    </row>
    <row r="67" spans="1:6" x14ac:dyDescent="0.2">
      <c r="A67" s="1">
        <f t="shared" si="8"/>
        <v>0.66000000000000036</v>
      </c>
      <c r="B67" s="19">
        <f t="shared" ref="B67:B100" si="9">A67/(1-A67)</f>
        <v>1.9411764705882384</v>
      </c>
      <c r="C67" s="1">
        <f t="shared" ref="C67:C100" si="10">LN(B67)</f>
        <v>0.66329421741026573</v>
      </c>
      <c r="D67" s="1">
        <f t="shared" si="6"/>
        <v>0.87823549579457738</v>
      </c>
      <c r="E67" s="1">
        <f t="shared" si="7"/>
        <v>7.585826790882659E-2</v>
      </c>
      <c r="F67" s="1">
        <f t="shared" ref="F67:F100" si="11">1.7*NORMSINV(A67)</f>
        <v>0.70118732005038986</v>
      </c>
    </row>
    <row r="68" spans="1:6" x14ac:dyDescent="0.2">
      <c r="A68" s="1">
        <f t="shared" si="8"/>
        <v>0.67000000000000037</v>
      </c>
      <c r="B68" s="19">
        <f t="shared" si="9"/>
        <v>2.0303030303030338</v>
      </c>
      <c r="C68" s="1">
        <f t="shared" si="10"/>
        <v>0.7081850579244876</v>
      </c>
      <c r="D68" s="1">
        <f t="shared" si="6"/>
        <v>0.91509752753286255</v>
      </c>
      <c r="E68" s="1">
        <f t="shared" si="7"/>
        <v>0.10315444614433715</v>
      </c>
      <c r="F68" s="1">
        <f t="shared" si="11"/>
        <v>0.7478523816444993</v>
      </c>
    </row>
    <row r="69" spans="1:6" x14ac:dyDescent="0.2">
      <c r="A69" s="1">
        <f t="shared" si="8"/>
        <v>0.68000000000000038</v>
      </c>
      <c r="B69" s="19">
        <f t="shared" si="9"/>
        <v>2.1250000000000036</v>
      </c>
      <c r="C69" s="1">
        <f t="shared" si="10"/>
        <v>0.75377180237638186</v>
      </c>
      <c r="D69" s="1">
        <f t="shared" si="6"/>
        <v>0.95279269407125922</v>
      </c>
      <c r="E69" s="1">
        <f t="shared" si="7"/>
        <v>0.13053189641996482</v>
      </c>
      <c r="F69" s="1">
        <f t="shared" si="11"/>
        <v>0.79508795849466585</v>
      </c>
    </row>
    <row r="70" spans="1:6" x14ac:dyDescent="0.2">
      <c r="A70" s="1">
        <f t="shared" si="8"/>
        <v>0.69000000000000039</v>
      </c>
      <c r="B70" s="19">
        <f t="shared" si="9"/>
        <v>2.2258064516129075</v>
      </c>
      <c r="C70" s="1">
        <f t="shared" si="10"/>
        <v>0.80011930011211507</v>
      </c>
      <c r="D70" s="1">
        <f t="shared" si="6"/>
        <v>0.99138158315080294</v>
      </c>
      <c r="E70" s="1">
        <f t="shared" si="7"/>
        <v>0.15801433329876496</v>
      </c>
      <c r="F70" s="1">
        <f t="shared" si="11"/>
        <v>0.84294559049067264</v>
      </c>
    </row>
    <row r="71" spans="1:6" x14ac:dyDescent="0.2">
      <c r="A71" s="1">
        <f t="shared" si="8"/>
        <v>0.7000000000000004</v>
      </c>
      <c r="B71" s="19">
        <f t="shared" si="9"/>
        <v>2.3333333333333379</v>
      </c>
      <c r="C71" s="1">
        <f t="shared" si="10"/>
        <v>0.84729786038720556</v>
      </c>
      <c r="D71" s="1">
        <f t="shared" si="6"/>
        <v>1.0309304331587248</v>
      </c>
      <c r="E71" s="1">
        <f t="shared" si="7"/>
        <v>0.18562675886236668</v>
      </c>
      <c r="F71" s="1">
        <f t="shared" si="11"/>
        <v>0.8914808716036714</v>
      </c>
    </row>
    <row r="72" spans="1:6" x14ac:dyDescent="0.2">
      <c r="A72" s="1">
        <f t="shared" si="8"/>
        <v>0.71000000000000041</v>
      </c>
      <c r="B72" s="19">
        <f t="shared" si="9"/>
        <v>2.4482758620689702</v>
      </c>
      <c r="C72" s="1">
        <f t="shared" si="10"/>
        <v>0.89538404705484331</v>
      </c>
      <c r="D72" s="1">
        <f t="shared" si="6"/>
        <v>1.0715119167260809</v>
      </c>
      <c r="E72" s="1">
        <f t="shared" si="7"/>
        <v>0.21339567961411213</v>
      </c>
      <c r="F72" s="1">
        <f t="shared" si="11"/>
        <v>0.94075402324464596</v>
      </c>
    </row>
    <row r="73" spans="1:6" x14ac:dyDescent="0.2">
      <c r="A73" s="1">
        <f t="shared" si="8"/>
        <v>0.72000000000000042</v>
      </c>
      <c r="B73" s="19">
        <f t="shared" si="9"/>
        <v>2.5714285714285769</v>
      </c>
      <c r="C73" s="1">
        <f t="shared" si="10"/>
        <v>0.94446160884085351</v>
      </c>
      <c r="D73" s="1">
        <f t="shared" si="6"/>
        <v>1.1132060607017329</v>
      </c>
      <c r="E73" s="1">
        <f t="shared" si="7"/>
        <v>0.24134935598543061</v>
      </c>
      <c r="F73" s="1">
        <f t="shared" si="11"/>
        <v>0.99083056236106959</v>
      </c>
    </row>
    <row r="74" spans="1:6" x14ac:dyDescent="0.2">
      <c r="A74" s="1">
        <f t="shared" si="8"/>
        <v>0.73000000000000043</v>
      </c>
      <c r="B74" s="19">
        <f t="shared" si="9"/>
        <v>2.7037037037037095</v>
      </c>
      <c r="C74" s="1">
        <f t="shared" si="10"/>
        <v>0.99462257514406416</v>
      </c>
      <c r="D74" s="1">
        <f t="shared" si="6"/>
        <v>1.1561013323751612</v>
      </c>
      <c r="E74" s="1">
        <f t="shared" si="7"/>
        <v>0.26951809162840995</v>
      </c>
      <c r="F74" s="1">
        <f t="shared" si="11"/>
        <v>1.0417820847282686</v>
      </c>
    </row>
    <row r="75" spans="1:6" x14ac:dyDescent="0.2">
      <c r="A75" s="1">
        <f t="shared" si="8"/>
        <v>0.74000000000000044</v>
      </c>
      <c r="B75" s="19">
        <f t="shared" si="9"/>
        <v>2.8461538461538525</v>
      </c>
      <c r="C75" s="1">
        <f t="shared" si="10"/>
        <v>1.0459685551826898</v>
      </c>
      <c r="D75" s="1">
        <f t="shared" si="6"/>
        <v>1.2002959297088229</v>
      </c>
      <c r="E75" s="1">
        <f t="shared" si="7"/>
        <v>0.29793457148413843</v>
      </c>
      <c r="F75" s="1">
        <f t="shared" si="11"/>
        <v>1.0936871891679611</v>
      </c>
    </row>
    <row r="76" spans="1:6" x14ac:dyDescent="0.2">
      <c r="A76" s="1">
        <f t="shared" si="8"/>
        <v>0.75000000000000044</v>
      </c>
      <c r="B76" s="19">
        <f t="shared" si="9"/>
        <v>3.0000000000000071</v>
      </c>
      <c r="C76" s="1">
        <f t="shared" si="10"/>
        <v>1.098612288668112</v>
      </c>
      <c r="D76" s="1">
        <f t="shared" si="6"/>
        <v>1.2458993237072402</v>
      </c>
      <c r="E76" s="1">
        <f t="shared" si="7"/>
        <v>0.32663425997828222</v>
      </c>
      <c r="F76" s="1">
        <f t="shared" si="11"/>
        <v>1.1466325753333408</v>
      </c>
    </row>
    <row r="77" spans="1:6" x14ac:dyDescent="0.2">
      <c r="A77" s="1">
        <f t="shared" si="8"/>
        <v>0.76000000000000045</v>
      </c>
      <c r="B77" s="19">
        <f t="shared" si="9"/>
        <v>3.1666666666666745</v>
      </c>
      <c r="C77" s="1">
        <f t="shared" si="10"/>
        <v>1.152679509938388</v>
      </c>
      <c r="D77" s="1">
        <f t="shared" si="6"/>
        <v>1.2930341148060274</v>
      </c>
      <c r="E77" s="1">
        <f t="shared" si="7"/>
        <v>0.35565587381121311</v>
      </c>
      <c r="F77" s="1">
        <f t="shared" si="11"/>
        <v>1.2007143568281511</v>
      </c>
    </row>
    <row r="78" spans="1:6" x14ac:dyDescent="0.2">
      <c r="A78" s="1">
        <f t="shared" si="8"/>
        <v>0.77000000000000046</v>
      </c>
      <c r="B78" s="19">
        <f t="shared" si="9"/>
        <v>3.3478260869565304</v>
      </c>
      <c r="C78" s="1">
        <f t="shared" si="10"/>
        <v>1.2083112059245367</v>
      </c>
      <c r="D78" s="1">
        <f t="shared" si="6"/>
        <v>1.341838283609331</v>
      </c>
      <c r="E78" s="1">
        <f t="shared" si="7"/>
        <v>0.3850419479613747</v>
      </c>
      <c r="F78" s="1">
        <f t="shared" si="11"/>
        <v>1.2560396436148655</v>
      </c>
    </row>
    <row r="79" spans="1:6" x14ac:dyDescent="0.2">
      <c r="A79" s="1">
        <f t="shared" si="8"/>
        <v>0.78000000000000047</v>
      </c>
      <c r="B79" s="19">
        <f t="shared" si="9"/>
        <v>3.5454545454545552</v>
      </c>
      <c r="C79" s="1">
        <f t="shared" si="10"/>
        <v>1.2656663733312787</v>
      </c>
      <c r="D79" s="1">
        <f t="shared" si="6"/>
        <v>1.3924679413168639</v>
      </c>
      <c r="E79" s="1">
        <f t="shared" si="7"/>
        <v>0.41483951911157774</v>
      </c>
      <c r="F79" s="1">
        <f t="shared" si="11"/>
        <v>1.312728464120767</v>
      </c>
    </row>
    <row r="80" spans="1:6" x14ac:dyDescent="0.2">
      <c r="A80" s="1">
        <f t="shared" si="8"/>
        <v>0.79000000000000048</v>
      </c>
      <c r="B80" s="19">
        <f t="shared" si="9"/>
        <v>3.761904761904773</v>
      </c>
      <c r="C80" s="1">
        <f t="shared" si="10"/>
        <v>1.3249254147436014</v>
      </c>
      <c r="D80" s="1">
        <f t="shared" si="6"/>
        <v>1.4451007195150591</v>
      </c>
      <c r="E80" s="1">
        <f t="shared" si="7"/>
        <v>0.44510095832671265</v>
      </c>
      <c r="F80" s="1">
        <f t="shared" si="11"/>
        <v>1.3709161199310103</v>
      </c>
    </row>
    <row r="81" spans="1:6" x14ac:dyDescent="0.2">
      <c r="A81" s="1">
        <f t="shared" si="8"/>
        <v>0.80000000000000049</v>
      </c>
      <c r="B81" s="19">
        <f t="shared" si="9"/>
        <v>4.0000000000000124</v>
      </c>
      <c r="C81" s="1">
        <f t="shared" si="10"/>
        <v>1.3862943611198937</v>
      </c>
      <c r="D81" s="1">
        <f t="shared" si="6"/>
        <v>1.4999399867595182</v>
      </c>
      <c r="E81" s="1">
        <f t="shared" si="7"/>
        <v>0.47588499532711209</v>
      </c>
      <c r="F81" s="1">
        <f t="shared" si="11"/>
        <v>1.430756097073957</v>
      </c>
    </row>
    <row r="82" spans="1:6" x14ac:dyDescent="0.2">
      <c r="A82" s="1">
        <f t="shared" si="8"/>
        <v>0.8100000000000005</v>
      </c>
      <c r="B82" s="19">
        <f t="shared" si="9"/>
        <v>4.2631578947368558</v>
      </c>
      <c r="C82" s="1">
        <f t="shared" si="10"/>
        <v>1.4500101755060015</v>
      </c>
      <c r="D82" s="1">
        <f t="shared" si="6"/>
        <v>1.5572201467525029</v>
      </c>
      <c r="E82" s="1">
        <f t="shared" si="7"/>
        <v>0.50725799142009753</v>
      </c>
      <c r="F82" s="1">
        <f t="shared" si="11"/>
        <v>1.4924237015870929</v>
      </c>
    </row>
    <row r="83" spans="1:6" x14ac:dyDescent="0.2">
      <c r="A83" s="1">
        <f t="shared" si="8"/>
        <v>0.82000000000000051</v>
      </c>
      <c r="B83" s="19">
        <f t="shared" si="9"/>
        <v>4.5555555555555713</v>
      </c>
      <c r="C83" s="1">
        <f t="shared" si="10"/>
        <v>1.5163474893680919</v>
      </c>
      <c r="D83" s="1">
        <f t="shared" si="6"/>
        <v>1.6172133694854012</v>
      </c>
      <c r="E83" s="1">
        <f t="shared" si="7"/>
        <v>0.53929553906989181</v>
      </c>
      <c r="F83" s="1">
        <f t="shared" si="11"/>
        <v>1.5561206493327855</v>
      </c>
    </row>
    <row r="84" spans="1:6" x14ac:dyDescent="0.2">
      <c r="A84" s="1">
        <f t="shared" si="8"/>
        <v>0.83000000000000052</v>
      </c>
      <c r="B84" s="19">
        <f t="shared" si="9"/>
        <v>4.8823529411764888</v>
      </c>
      <c r="C84" s="1">
        <f t="shared" si="10"/>
        <v>1.5856272637403857</v>
      </c>
      <c r="D84" s="1">
        <f t="shared" si="6"/>
        <v>1.6802382475166826</v>
      </c>
      <c r="E84" s="1">
        <f t="shared" si="7"/>
        <v>0.57208449631737013</v>
      </c>
      <c r="F84" s="1">
        <f t="shared" si="11"/>
        <v>1.6220809303485351</v>
      </c>
    </row>
    <row r="85" spans="1:6" x14ac:dyDescent="0.2">
      <c r="A85" s="1">
        <f t="shared" si="8"/>
        <v>0.84000000000000052</v>
      </c>
      <c r="B85" s="19">
        <f t="shared" si="9"/>
        <v>5.2500000000000204</v>
      </c>
      <c r="C85" s="1">
        <f t="shared" si="10"/>
        <v>1.6582280766035362</v>
      </c>
      <c r="D85" s="1">
        <f t="shared" si="6"/>
        <v>1.7466710787777349</v>
      </c>
      <c r="E85" s="1">
        <f t="shared" si="7"/>
        <v>0.6057256087691919</v>
      </c>
      <c r="F85" s="1">
        <f t="shared" si="11"/>
        <v>1.6905784014565837</v>
      </c>
    </row>
    <row r="86" spans="1:6" x14ac:dyDescent="0.2">
      <c r="A86" s="1">
        <f t="shared" si="8"/>
        <v>0.85000000000000053</v>
      </c>
      <c r="B86" s="19">
        <f t="shared" si="9"/>
        <v>5.6666666666666901</v>
      </c>
      <c r="C86" s="1">
        <f t="shared" si="10"/>
        <v>1.7346010553881106</v>
      </c>
      <c r="D86" s="1">
        <f t="shared" si="6"/>
        <v>1.8169607947796145</v>
      </c>
      <c r="E86" s="1">
        <f t="shared" si="7"/>
        <v>0.64033693876074971</v>
      </c>
      <c r="F86" s="1">
        <f t="shared" si="11"/>
        <v>1.7619367621394437</v>
      </c>
    </row>
    <row r="87" spans="1:6" x14ac:dyDescent="0.2">
      <c r="A87" s="1">
        <f>A86+0.01</f>
        <v>0.86000000000000054</v>
      </c>
      <c r="B87" s="19">
        <f t="shared" si="9"/>
        <v>6.1428571428571708</v>
      </c>
      <c r="C87" s="1">
        <f t="shared" si="10"/>
        <v>1.8152899666382536</v>
      </c>
      <c r="D87" s="1">
        <f t="shared" si="6"/>
        <v>1.8916490462361504</v>
      </c>
      <c r="E87" s="1">
        <f t="shared" si="7"/>
        <v>0.6760584241327845</v>
      </c>
      <c r="F87" s="1">
        <f t="shared" si="11"/>
        <v>1.8365428793854297</v>
      </c>
    </row>
    <row r="88" spans="1:6" x14ac:dyDescent="0.2">
      <c r="A88" s="1">
        <f t="shared" ref="A88:A97" si="12">A87+0.01</f>
        <v>0.87000000000000055</v>
      </c>
      <c r="B88" s="19">
        <f t="shared" si="9"/>
        <v>6.6923076923077245</v>
      </c>
      <c r="C88" s="1">
        <f t="shared" si="10"/>
        <v>1.9009587611930518</v>
      </c>
      <c r="D88" s="1">
        <f t="shared" si="6"/>
        <v>1.9713977444428747</v>
      </c>
      <c r="E88" s="1">
        <f t="shared" si="7"/>
        <v>0.71305805127531974</v>
      </c>
      <c r="F88" s="1">
        <f t="shared" si="11"/>
        <v>1.9148649193659659</v>
      </c>
    </row>
    <row r="89" spans="1:6" x14ac:dyDescent="0.2">
      <c r="A89" s="1">
        <f t="shared" si="12"/>
        <v>0.88000000000000056</v>
      </c>
      <c r="B89" s="19">
        <f t="shared" si="9"/>
        <v>7.3333333333333721</v>
      </c>
      <c r="C89" s="1">
        <f t="shared" si="10"/>
        <v>1.9924301646902114</v>
      </c>
      <c r="D89" s="1">
        <f t="shared" si="6"/>
        <v>2.057027648199818</v>
      </c>
      <c r="E89" s="1">
        <f t="shared" si="7"/>
        <v>0.75154039048647903</v>
      </c>
      <c r="F89" s="1">
        <f t="shared" si="11"/>
        <v>1.997477546512358</v>
      </c>
    </row>
    <row r="90" spans="1:6" x14ac:dyDescent="0.2">
      <c r="A90" s="1">
        <f t="shared" si="12"/>
        <v>0.89000000000000057</v>
      </c>
      <c r="B90" s="19">
        <f t="shared" si="9"/>
        <v>8.0909090909091379</v>
      </c>
      <c r="C90" s="1">
        <f t="shared" si="10"/>
        <v>2.0907410969337752</v>
      </c>
      <c r="D90" s="1">
        <f t="shared" si="6"/>
        <v>2.1495737798046477</v>
      </c>
      <c r="E90" s="1">
        <f t="shared" si="7"/>
        <v>0.79175868371727132</v>
      </c>
      <c r="F90" s="1">
        <f t="shared" si="11"/>
        <v>2.0850978040622423</v>
      </c>
    </row>
    <row r="91" spans="1:6" x14ac:dyDescent="0.2">
      <c r="A91" s="1">
        <f t="shared" si="12"/>
        <v>0.90000000000000058</v>
      </c>
      <c r="B91" s="19">
        <f t="shared" si="9"/>
        <v>9.0000000000000568</v>
      </c>
      <c r="C91" s="1">
        <f t="shared" si="10"/>
        <v>2.1972245773362258</v>
      </c>
      <c r="D91" s="1">
        <f t="shared" si="6"/>
        <v>2.2503673273124516</v>
      </c>
      <c r="E91" s="1">
        <f t="shared" si="7"/>
        <v>0.83403244524795839</v>
      </c>
      <c r="F91" s="1">
        <f t="shared" si="11"/>
        <v>2.1786376614258254</v>
      </c>
    </row>
    <row r="92" spans="1:6" x14ac:dyDescent="0.2">
      <c r="A92" s="1">
        <f t="shared" si="12"/>
        <v>0.91000000000000059</v>
      </c>
      <c r="B92" s="19">
        <f t="shared" si="9"/>
        <v>10.111111111111184</v>
      </c>
      <c r="C92" s="1">
        <f t="shared" si="10"/>
        <v>2.3136349291806377</v>
      </c>
      <c r="D92" s="1">
        <f t="shared" si="6"/>
        <v>2.3611608457948834</v>
      </c>
      <c r="E92" s="1">
        <f t="shared" si="7"/>
        <v>0.87877393942231363</v>
      </c>
      <c r="F92" s="1">
        <f t="shared" si="11"/>
        <v>2.2792835572733745</v>
      </c>
    </row>
    <row r="93" spans="1:6" x14ac:dyDescent="0.2">
      <c r="A93" s="1">
        <f t="shared" si="12"/>
        <v>0.9200000000000006</v>
      </c>
      <c r="B93" s="19">
        <f t="shared" si="9"/>
        <v>11.500000000000092</v>
      </c>
      <c r="C93" s="1">
        <f t="shared" si="10"/>
        <v>2.4423470353692123</v>
      </c>
      <c r="D93" s="1">
        <f t="shared" si="6"/>
        <v>2.4843275102530744</v>
      </c>
      <c r="E93" s="1">
        <f t="shared" si="7"/>
        <v>0.92652959310170335</v>
      </c>
      <c r="F93" s="1">
        <f t="shared" si="11"/>
        <v>2.3886216525263833</v>
      </c>
    </row>
    <row r="94" spans="1:6" x14ac:dyDescent="0.2">
      <c r="A94" s="1">
        <f t="shared" si="12"/>
        <v>0.9300000000000006</v>
      </c>
      <c r="B94" s="19">
        <f t="shared" si="9"/>
        <v>13.285714285714409</v>
      </c>
      <c r="C94" s="1">
        <f t="shared" si="10"/>
        <v>2.5866893440979517</v>
      </c>
      <c r="D94" s="1">
        <f t="shared" si="6"/>
        <v>2.6231941186130299</v>
      </c>
      <c r="E94" s="1">
        <f t="shared" si="7"/>
        <v>0.97804790248971252</v>
      </c>
      <c r="F94" s="1">
        <f t="shared" si="11"/>
        <v>2.5088447479045985</v>
      </c>
    </row>
    <row r="95" spans="1:6" x14ac:dyDescent="0.2">
      <c r="A95" s="1">
        <f t="shared" si="12"/>
        <v>0.94000000000000061</v>
      </c>
      <c r="B95" s="19">
        <f t="shared" si="9"/>
        <v>15.666666666666837</v>
      </c>
      <c r="C95" s="1">
        <f t="shared" si="10"/>
        <v>2.7515353130419595</v>
      </c>
      <c r="D95" s="1">
        <f t="shared" si="6"/>
        <v>2.7826325333778121</v>
      </c>
      <c r="E95" s="1">
        <f t="shared" si="7"/>
        <v>1.0343975255188367</v>
      </c>
      <c r="F95" s="1">
        <f t="shared" si="11"/>
        <v>2.6431151108146591</v>
      </c>
    </row>
    <row r="96" spans="1:6" x14ac:dyDescent="0.2">
      <c r="A96" s="1">
        <f t="shared" si="12"/>
        <v>0.95000000000000062</v>
      </c>
      <c r="B96" s="19">
        <f t="shared" si="9"/>
        <v>19.000000000000249</v>
      </c>
      <c r="C96" s="1">
        <f t="shared" si="10"/>
        <v>2.9444389791664536</v>
      </c>
      <c r="D96" s="1">
        <f t="shared" si="6"/>
        <v>2.9701952490421775</v>
      </c>
      <c r="E96" s="1">
        <f t="shared" si="7"/>
        <v>1.0971887003649528</v>
      </c>
      <c r="F96" s="1">
        <f t="shared" si="11"/>
        <v>2.7962511658175133</v>
      </c>
    </row>
    <row r="97" spans="1:6" x14ac:dyDescent="0.2">
      <c r="A97" s="1">
        <f t="shared" si="12"/>
        <v>0.96000000000000063</v>
      </c>
      <c r="B97" s="19">
        <f t="shared" si="9"/>
        <v>24.000000000000394</v>
      </c>
      <c r="C97" s="1">
        <f t="shared" si="10"/>
        <v>3.1780538303479622</v>
      </c>
      <c r="D97" s="1">
        <f t="shared" si="6"/>
        <v>3.1985342614454018</v>
      </c>
      <c r="E97" s="1">
        <f t="shared" si="7"/>
        <v>1.1690321758870608</v>
      </c>
      <c r="F97" s="1">
        <f t="shared" si="11"/>
        <v>2.9761663211287015</v>
      </c>
    </row>
    <row r="98" spans="1:6" x14ac:dyDescent="0.2">
      <c r="A98" s="1">
        <f>A97+0.01</f>
        <v>0.97000000000000064</v>
      </c>
      <c r="B98" s="19">
        <f t="shared" si="9"/>
        <v>32.333333333334046</v>
      </c>
      <c r="C98" s="1">
        <f t="shared" si="10"/>
        <v>3.476098689835295</v>
      </c>
      <c r="D98" s="1">
        <f t="shared" si="6"/>
        <v>3.4913669500838087</v>
      </c>
      <c r="E98" s="1">
        <f t="shared" si="7"/>
        <v>1.2546349002858661</v>
      </c>
      <c r="F98" s="1">
        <f t="shared" si="11"/>
        <v>3.1973491338571418</v>
      </c>
    </row>
    <row r="99" spans="1:6" x14ac:dyDescent="0.2">
      <c r="A99" s="1">
        <f t="shared" ref="A99:A100" si="13">A98+0.01</f>
        <v>0.98000000000000065</v>
      </c>
      <c r="B99" s="19">
        <f t="shared" si="9"/>
        <v>49.00000000000162</v>
      </c>
      <c r="C99" s="1">
        <f t="shared" si="10"/>
        <v>3.8918202981106598</v>
      </c>
      <c r="D99" s="1">
        <f t="shared" si="6"/>
        <v>3.901938657935867</v>
      </c>
      <c r="E99" s="1">
        <f t="shared" si="7"/>
        <v>1.364054632888454</v>
      </c>
      <c r="F99" s="1">
        <f t="shared" si="11"/>
        <v>3.4913731480741217</v>
      </c>
    </row>
    <row r="100" spans="1:6" x14ac:dyDescent="0.2">
      <c r="A100" s="1">
        <f t="shared" si="13"/>
        <v>0.99000000000000066</v>
      </c>
      <c r="B100" s="19">
        <f t="shared" si="9"/>
        <v>99.000000000006565</v>
      </c>
      <c r="C100" s="1">
        <f t="shared" si="10"/>
        <v>4.5951198501346564</v>
      </c>
      <c r="D100" s="1">
        <f t="shared" si="6"/>
        <v>4.6001492267766464</v>
      </c>
      <c r="E100" s="1">
        <f t="shared" si="7"/>
        <v>1.5271796258079156</v>
      </c>
      <c r="F100" s="1">
        <f t="shared" si="11"/>
        <v>3.9547913858694717</v>
      </c>
    </row>
    <row r="101" spans="1:6" x14ac:dyDescent="0.2">
      <c r="B101" s="19"/>
      <c r="C101" s="1"/>
      <c r="D101" s="1"/>
    </row>
    <row r="102" spans="1:6" x14ac:dyDescent="0.2">
      <c r="A102" s="44" t="s">
        <v>99</v>
      </c>
      <c r="B102" s="19"/>
      <c r="C102" s="1"/>
      <c r="D102" s="1"/>
    </row>
    <row r="103" spans="1:6" x14ac:dyDescent="0.2">
      <c r="A103" s="18">
        <v>0.6380217617913595</v>
      </c>
      <c r="D103" s="18">
        <f t="shared" si="6"/>
        <v>0.79988000000000004</v>
      </c>
    </row>
    <row r="104" spans="1:6" x14ac:dyDescent="0.2">
      <c r="A104" s="18">
        <v>0.50989762091785573</v>
      </c>
      <c r="D104" s="18">
        <f t="shared" si="6"/>
        <v>0.39519999999999988</v>
      </c>
    </row>
    <row r="105" spans="1:6" x14ac:dyDescent="0.2">
      <c r="A105" s="18">
        <v>0.36439199642959291</v>
      </c>
      <c r="D105" s="18">
        <f t="shared" si="6"/>
        <v>-9.4799999999998514E-3</v>
      </c>
    </row>
    <row r="106" spans="1:6" x14ac:dyDescent="0.2">
      <c r="A106" s="18">
        <v>0.32366030939568569</v>
      </c>
      <c r="D106" s="18">
        <f t="shared" si="6"/>
        <v>-0.12050000000000009</v>
      </c>
    </row>
    <row r="107" spans="1:6" x14ac:dyDescent="0.2">
      <c r="A107" s="18">
        <v>0.19589125648317424</v>
      </c>
      <c r="D107" s="18">
        <f t="shared" si="6"/>
        <v>-0.48869999999999997</v>
      </c>
    </row>
    <row r="108" spans="1:6" x14ac:dyDescent="0.2">
      <c r="A108" s="18">
        <v>9.4813237933806541E-2</v>
      </c>
      <c r="D108" s="18">
        <f t="shared" si="6"/>
        <v>-0.8569</v>
      </c>
    </row>
    <row r="109" spans="1:6" x14ac:dyDescent="0.2">
      <c r="A109" s="18">
        <v>0.11533215124144802</v>
      </c>
      <c r="D109" s="18">
        <f t="shared" si="6"/>
        <v>-0.77007999999999999</v>
      </c>
    </row>
    <row r="110" spans="1:6" x14ac:dyDescent="0.2">
      <c r="A110" s="18">
        <v>4.9312464885379347E-2</v>
      </c>
      <c r="D110" s="18">
        <f t="shared" si="6"/>
        <v>-1.1018000000000001</v>
      </c>
    </row>
    <row r="111" spans="1:6" x14ac:dyDescent="0.2">
      <c r="A111" s="18">
        <v>1.5094359751083973E-2</v>
      </c>
      <c r="D111" s="18">
        <f t="shared" si="6"/>
        <v>-1.4335199999999999</v>
      </c>
    </row>
    <row r="112" spans="1:6" x14ac:dyDescent="0.2">
      <c r="A112" s="18"/>
      <c r="D112" s="18"/>
    </row>
    <row r="113" spans="1:5" x14ac:dyDescent="0.2">
      <c r="A113" s="44" t="s">
        <v>100</v>
      </c>
    </row>
    <row r="114" spans="1:5" x14ac:dyDescent="0.2">
      <c r="A114" s="18">
        <v>0.62711755213217568</v>
      </c>
      <c r="E114" s="18">
        <f t="shared" ref="E114:E122" si="14">LN(-1*LN(1-A114))</f>
        <v>-1.360000000000028E-2</v>
      </c>
    </row>
    <row r="115" spans="1:5" x14ac:dyDescent="0.2">
      <c r="A115" s="18">
        <v>0.47226462099036515</v>
      </c>
      <c r="E115" s="18">
        <f t="shared" si="14"/>
        <v>-0.44760000000000022</v>
      </c>
    </row>
    <row r="116" spans="1:5" x14ac:dyDescent="0.2">
      <c r="A116" s="18">
        <v>0.33907822507225516</v>
      </c>
      <c r="E116" s="18">
        <f t="shared" si="14"/>
        <v>-0.88160000000000005</v>
      </c>
    </row>
    <row r="117" spans="1:5" x14ac:dyDescent="0.2">
      <c r="A117" s="18">
        <v>0.30113277296721785</v>
      </c>
      <c r="E117" s="18">
        <f t="shared" si="14"/>
        <v>-1.0264000000000004</v>
      </c>
    </row>
    <row r="118" spans="1:5" x14ac:dyDescent="0.2">
      <c r="A118" s="18">
        <v>0.17146527360088992</v>
      </c>
      <c r="E118" s="18">
        <f t="shared" si="14"/>
        <v>-1.6708000000000001</v>
      </c>
    </row>
    <row r="119" spans="1:5" x14ac:dyDescent="0.2">
      <c r="A119" s="18">
        <v>9.4027596159748095E-2</v>
      </c>
      <c r="E119" s="18">
        <f t="shared" si="14"/>
        <v>-2.3152000000000004</v>
      </c>
    </row>
    <row r="120" spans="1:5" x14ac:dyDescent="0.2">
      <c r="A120" s="18">
        <v>8.5425065076537354E-2</v>
      </c>
      <c r="E120" s="18">
        <f t="shared" si="14"/>
        <v>-2.4157999999999999</v>
      </c>
    </row>
    <row r="121" spans="1:5" x14ac:dyDescent="0.2">
      <c r="A121" s="18">
        <v>3.7271299425494564E-2</v>
      </c>
      <c r="E121" s="18">
        <f t="shared" si="14"/>
        <v>-3.2705999999999991</v>
      </c>
    </row>
    <row r="122" spans="1:5" x14ac:dyDescent="0.2">
      <c r="A122" s="18">
        <v>1.6027205800398292E-2</v>
      </c>
      <c r="E122" s="18">
        <f t="shared" si="14"/>
        <v>-4.1253999999999964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selection activeCell="K60" sqref="K60"/>
    </sheetView>
  </sheetViews>
  <sheetFormatPr defaultRowHeight="12.75" x14ac:dyDescent="0.2"/>
  <cols>
    <col min="1" max="1" width="16" bestFit="1" customWidth="1"/>
    <col min="2" max="2" width="12.140625" style="1" customWidth="1"/>
    <col min="3" max="3" width="9.42578125" style="1" customWidth="1"/>
    <col min="6" max="6" width="12.140625" style="1" customWidth="1"/>
    <col min="7" max="7" width="9.42578125" style="1" customWidth="1"/>
  </cols>
  <sheetData>
    <row r="1" spans="1:8" ht="25.5" x14ac:dyDescent="0.2">
      <c r="B1" s="42" t="s">
        <v>101</v>
      </c>
      <c r="C1" s="42" t="s">
        <v>102</v>
      </c>
      <c r="D1" s="43" t="s">
        <v>103</v>
      </c>
      <c r="E1" s="43"/>
      <c r="F1" s="42" t="s">
        <v>101</v>
      </c>
      <c r="G1" s="42" t="s">
        <v>102</v>
      </c>
      <c r="H1" s="43" t="s">
        <v>103</v>
      </c>
    </row>
    <row r="2" spans="1:8" x14ac:dyDescent="0.2">
      <c r="A2" t="s">
        <v>104</v>
      </c>
      <c r="B2" s="1">
        <f>AVERAGE(B6:B103)</f>
        <v>10.79999999999999</v>
      </c>
      <c r="C2" s="45">
        <f>LN(B2)</f>
        <v>2.3795461341301731</v>
      </c>
      <c r="D2" s="46">
        <f>AVERAGE(D6:D103)</f>
        <v>2.1797233714915958</v>
      </c>
      <c r="E2" s="46"/>
      <c r="F2" s="1">
        <f>AVERAGE(F6:F103)</f>
        <v>9.601204819277104</v>
      </c>
      <c r="G2" s="45">
        <f>LN(F2)</f>
        <v>2.2618885926071042</v>
      </c>
      <c r="H2" s="46">
        <f>AVERAGE(H6:H103)</f>
        <v>2.0585960998282071</v>
      </c>
    </row>
    <row r="3" spans="1:8" x14ac:dyDescent="0.2">
      <c r="A3" t="s">
        <v>105</v>
      </c>
      <c r="B3" s="1">
        <f>GEOMEAN(B6:B103)</f>
        <v>8.8438594566588566</v>
      </c>
      <c r="C3" s="46">
        <f t="shared" ref="C3:C4" si="0">LN(B3)</f>
        <v>2.1797233714915962</v>
      </c>
      <c r="D3" s="45">
        <f>GEOMEAN(D6:D103)</f>
        <v>1.9756332406986223</v>
      </c>
      <c r="E3" s="45"/>
      <c r="F3" s="1">
        <f>GEOMEAN(F6:F103)</f>
        <v>7.8349625802878125</v>
      </c>
      <c r="G3" s="46">
        <f t="shared" ref="G3:G4" si="1">LN(F3)</f>
        <v>2.058596099828208</v>
      </c>
      <c r="H3" s="45">
        <f>GEOMEAN(H6:H103)</f>
        <v>1.8494115779840745</v>
      </c>
    </row>
    <row r="4" spans="1:8" x14ac:dyDescent="0.2">
      <c r="A4" t="s">
        <v>106</v>
      </c>
      <c r="B4" s="1">
        <f>MEDIAN(B6:B103)</f>
        <v>10.799999999999995</v>
      </c>
      <c r="C4" s="45">
        <f t="shared" si="0"/>
        <v>2.3795461341301736</v>
      </c>
      <c r="D4" s="45">
        <f>MEDIAN(D6:D102)</f>
        <v>2.3702437414678599</v>
      </c>
      <c r="E4" s="45"/>
      <c r="F4" s="1">
        <f>MEDIAN(F6:F103)</f>
        <v>9.3000000000000007</v>
      </c>
      <c r="G4" s="45">
        <f t="shared" si="1"/>
        <v>2.2300144001592104</v>
      </c>
      <c r="H4" s="45">
        <f>MEDIAN(H6:H102)</f>
        <v>2.2191444068410071</v>
      </c>
    </row>
    <row r="5" spans="1:8" x14ac:dyDescent="0.2">
      <c r="D5" s="1"/>
      <c r="E5" s="1"/>
      <c r="H5" s="1"/>
    </row>
    <row r="6" spans="1:8" x14ac:dyDescent="0.2">
      <c r="B6" s="1">
        <v>1.1000000000000001</v>
      </c>
      <c r="D6" s="1">
        <f t="shared" ref="D6:D69" si="2">LN(B6)</f>
        <v>9.5310179804324935E-2</v>
      </c>
      <c r="E6" s="1"/>
      <c r="F6" s="1">
        <v>1.1000000000000001</v>
      </c>
      <c r="H6" s="1">
        <f t="shared" ref="H6:H69" si="3">LN(F6)</f>
        <v>9.5310179804324935E-2</v>
      </c>
    </row>
    <row r="7" spans="1:8" x14ac:dyDescent="0.2">
      <c r="B7" s="1">
        <f>B6+0.2</f>
        <v>1.3</v>
      </c>
      <c r="D7" s="1">
        <f t="shared" si="2"/>
        <v>0.26236426446749106</v>
      </c>
      <c r="E7" s="1"/>
      <c r="F7" s="1">
        <v>1.3</v>
      </c>
      <c r="H7" s="1">
        <f t="shared" si="3"/>
        <v>0.26236426446749106</v>
      </c>
    </row>
    <row r="8" spans="1:8" x14ac:dyDescent="0.2">
      <c r="B8" s="1">
        <f t="shared" ref="B8:B71" si="4">B7+0.2</f>
        <v>1.5</v>
      </c>
      <c r="D8" s="1">
        <f t="shared" si="2"/>
        <v>0.40546510810816438</v>
      </c>
      <c r="E8" s="1"/>
      <c r="F8" s="1">
        <v>1.5</v>
      </c>
      <c r="H8" s="1">
        <f t="shared" si="3"/>
        <v>0.40546510810816438</v>
      </c>
    </row>
    <row r="9" spans="1:8" x14ac:dyDescent="0.2">
      <c r="B9" s="1">
        <f t="shared" si="4"/>
        <v>1.7</v>
      </c>
      <c r="D9" s="1">
        <f t="shared" si="2"/>
        <v>0.53062825106217038</v>
      </c>
      <c r="E9" s="1"/>
      <c r="F9" s="1">
        <v>1.7</v>
      </c>
      <c r="H9" s="1">
        <f t="shared" si="3"/>
        <v>0.53062825106217038</v>
      </c>
    </row>
    <row r="10" spans="1:8" x14ac:dyDescent="0.2">
      <c r="B10" s="1">
        <f t="shared" si="4"/>
        <v>1.9</v>
      </c>
      <c r="D10" s="1">
        <f t="shared" si="2"/>
        <v>0.64185388617239469</v>
      </c>
      <c r="E10" s="1"/>
      <c r="F10" s="1">
        <v>1.9</v>
      </c>
      <c r="H10" s="1">
        <f t="shared" si="3"/>
        <v>0.64185388617239469</v>
      </c>
    </row>
    <row r="11" spans="1:8" x14ac:dyDescent="0.2">
      <c r="B11" s="1">
        <f t="shared" si="4"/>
        <v>2.1</v>
      </c>
      <c r="D11" s="1">
        <f t="shared" si="2"/>
        <v>0.74193734472937733</v>
      </c>
      <c r="E11" s="1"/>
      <c r="F11" s="1">
        <v>2.1</v>
      </c>
      <c r="H11" s="1">
        <f t="shared" si="3"/>
        <v>0.74193734472937733</v>
      </c>
    </row>
    <row r="12" spans="1:8" x14ac:dyDescent="0.2">
      <c r="B12" s="1">
        <f t="shared" si="4"/>
        <v>2.3000000000000003</v>
      </c>
      <c r="D12" s="1">
        <f t="shared" si="2"/>
        <v>0.83290912293510411</v>
      </c>
      <c r="E12" s="1"/>
      <c r="F12" s="1">
        <v>2.3000000000000003</v>
      </c>
      <c r="H12" s="1">
        <f t="shared" si="3"/>
        <v>0.83290912293510411</v>
      </c>
    </row>
    <row r="13" spans="1:8" x14ac:dyDescent="0.2">
      <c r="B13" s="1">
        <f t="shared" si="4"/>
        <v>2.5000000000000004</v>
      </c>
      <c r="D13" s="1">
        <f t="shared" si="2"/>
        <v>0.91629073187415522</v>
      </c>
      <c r="E13" s="1"/>
      <c r="F13" s="1">
        <v>2.5000000000000004</v>
      </c>
      <c r="H13" s="1">
        <f t="shared" si="3"/>
        <v>0.91629073187415522</v>
      </c>
    </row>
    <row r="14" spans="1:8" x14ac:dyDescent="0.2">
      <c r="B14" s="1">
        <f t="shared" si="4"/>
        <v>2.7000000000000006</v>
      </c>
      <c r="D14" s="1">
        <f t="shared" si="2"/>
        <v>0.99325177301028367</v>
      </c>
      <c r="E14" s="1"/>
      <c r="F14" s="1">
        <v>2.7000000000000006</v>
      </c>
      <c r="H14" s="1">
        <f t="shared" si="3"/>
        <v>0.99325177301028367</v>
      </c>
    </row>
    <row r="15" spans="1:8" x14ac:dyDescent="0.2">
      <c r="B15" s="1">
        <f t="shared" si="4"/>
        <v>2.9000000000000008</v>
      </c>
      <c r="D15" s="1">
        <f t="shared" si="2"/>
        <v>1.0647107369924287</v>
      </c>
      <c r="E15" s="1"/>
      <c r="F15" s="1">
        <v>2.9000000000000008</v>
      </c>
      <c r="H15" s="1">
        <f t="shared" si="3"/>
        <v>1.0647107369924287</v>
      </c>
    </row>
    <row r="16" spans="1:8" x14ac:dyDescent="0.2">
      <c r="B16" s="1">
        <f t="shared" si="4"/>
        <v>3.100000000000001</v>
      </c>
      <c r="D16" s="1">
        <f t="shared" si="2"/>
        <v>1.1314021114911008</v>
      </c>
      <c r="E16" s="1"/>
      <c r="F16" s="1">
        <v>3.100000000000001</v>
      </c>
      <c r="H16" s="1">
        <f t="shared" si="3"/>
        <v>1.1314021114911008</v>
      </c>
    </row>
    <row r="17" spans="2:8" x14ac:dyDescent="0.2">
      <c r="B17" s="1">
        <f t="shared" si="4"/>
        <v>3.3000000000000012</v>
      </c>
      <c r="D17" s="1">
        <f t="shared" si="2"/>
        <v>1.193922468472435</v>
      </c>
      <c r="E17" s="1"/>
      <c r="F17" s="1">
        <v>3.3000000000000012</v>
      </c>
      <c r="H17" s="1">
        <f t="shared" si="3"/>
        <v>1.193922468472435</v>
      </c>
    </row>
    <row r="18" spans="2:8" x14ac:dyDescent="0.2">
      <c r="B18" s="1">
        <f t="shared" si="4"/>
        <v>3.5000000000000013</v>
      </c>
      <c r="D18" s="1">
        <f t="shared" si="2"/>
        <v>1.2527629684953683</v>
      </c>
      <c r="E18" s="1"/>
      <c r="F18" s="1">
        <v>3.5000000000000013</v>
      </c>
      <c r="H18" s="1">
        <f t="shared" si="3"/>
        <v>1.2527629684953683</v>
      </c>
    </row>
    <row r="19" spans="2:8" x14ac:dyDescent="0.2">
      <c r="B19" s="1">
        <f t="shared" si="4"/>
        <v>3.7000000000000015</v>
      </c>
      <c r="D19" s="1">
        <f t="shared" si="2"/>
        <v>1.3083328196501791</v>
      </c>
      <c r="E19" s="1"/>
      <c r="F19" s="1">
        <v>3.7000000000000015</v>
      </c>
      <c r="H19" s="1">
        <f t="shared" si="3"/>
        <v>1.3083328196501791</v>
      </c>
    </row>
    <row r="20" spans="2:8" x14ac:dyDescent="0.2">
      <c r="B20" s="1">
        <f t="shared" si="4"/>
        <v>3.9000000000000017</v>
      </c>
      <c r="D20" s="1">
        <f t="shared" si="2"/>
        <v>1.3609765531356013</v>
      </c>
      <c r="E20" s="1"/>
      <c r="F20" s="1">
        <v>3.9000000000000017</v>
      </c>
      <c r="H20" s="1">
        <f t="shared" si="3"/>
        <v>1.3609765531356013</v>
      </c>
    </row>
    <row r="21" spans="2:8" x14ac:dyDescent="0.2">
      <c r="B21" s="1">
        <f t="shared" si="4"/>
        <v>4.1000000000000014</v>
      </c>
      <c r="D21" s="1">
        <f t="shared" si="2"/>
        <v>1.4109869737102625</v>
      </c>
      <c r="E21" s="1"/>
      <c r="F21" s="1">
        <v>4.1000000000000014</v>
      </c>
      <c r="H21" s="1">
        <f t="shared" si="3"/>
        <v>1.4109869737102625</v>
      </c>
    </row>
    <row r="22" spans="2:8" x14ac:dyDescent="0.2">
      <c r="B22" s="1">
        <f t="shared" si="4"/>
        <v>4.3000000000000016</v>
      </c>
      <c r="D22" s="1">
        <f t="shared" si="2"/>
        <v>1.4586150226995171</v>
      </c>
      <c r="E22" s="1"/>
      <c r="F22" s="1">
        <v>4.3000000000000016</v>
      </c>
      <c r="H22" s="1">
        <f t="shared" si="3"/>
        <v>1.4586150226995171</v>
      </c>
    </row>
    <row r="23" spans="2:8" x14ac:dyDescent="0.2">
      <c r="B23" s="1">
        <f t="shared" si="4"/>
        <v>4.5000000000000018</v>
      </c>
      <c r="D23" s="1">
        <f t="shared" si="2"/>
        <v>1.5040773967762744</v>
      </c>
      <c r="E23" s="1"/>
      <c r="F23" s="1">
        <v>4.5000000000000018</v>
      </c>
      <c r="H23" s="1">
        <f t="shared" si="3"/>
        <v>1.5040773967762744</v>
      </c>
    </row>
    <row r="24" spans="2:8" x14ac:dyDescent="0.2">
      <c r="B24" s="1">
        <f t="shared" si="4"/>
        <v>4.700000000000002</v>
      </c>
      <c r="D24" s="1">
        <f t="shared" si="2"/>
        <v>1.5475625087160134</v>
      </c>
      <c r="E24" s="1"/>
      <c r="F24" s="1">
        <v>4.700000000000002</v>
      </c>
      <c r="H24" s="1">
        <f t="shared" si="3"/>
        <v>1.5475625087160134</v>
      </c>
    </row>
    <row r="25" spans="2:8" x14ac:dyDescent="0.2">
      <c r="B25" s="1">
        <f t="shared" si="4"/>
        <v>4.9000000000000021</v>
      </c>
      <c r="D25" s="1">
        <f t="shared" si="2"/>
        <v>1.5892352051165815</v>
      </c>
      <c r="E25" s="1"/>
      <c r="F25" s="1">
        <v>4.9000000000000021</v>
      </c>
      <c r="H25" s="1">
        <f t="shared" si="3"/>
        <v>1.5892352051165815</v>
      </c>
    </row>
    <row r="26" spans="2:8" x14ac:dyDescent="0.2">
      <c r="B26" s="1">
        <f t="shared" si="4"/>
        <v>5.1000000000000023</v>
      </c>
      <c r="D26" s="1">
        <f t="shared" si="2"/>
        <v>1.6292405397302805</v>
      </c>
      <c r="E26" s="1"/>
      <c r="F26" s="1">
        <v>5.1000000000000023</v>
      </c>
      <c r="H26" s="1">
        <f t="shared" si="3"/>
        <v>1.6292405397302805</v>
      </c>
    </row>
    <row r="27" spans="2:8" x14ac:dyDescent="0.2">
      <c r="B27" s="1">
        <f t="shared" si="4"/>
        <v>5.3000000000000025</v>
      </c>
      <c r="D27" s="1">
        <f t="shared" si="2"/>
        <v>1.6677068205580767</v>
      </c>
      <c r="E27" s="1"/>
      <c r="F27" s="1">
        <v>5.3000000000000025</v>
      </c>
      <c r="H27" s="1">
        <f t="shared" si="3"/>
        <v>1.6677068205580767</v>
      </c>
    </row>
    <row r="28" spans="2:8" x14ac:dyDescent="0.2">
      <c r="B28" s="1">
        <f t="shared" si="4"/>
        <v>5.5000000000000027</v>
      </c>
      <c r="D28" s="1">
        <f t="shared" si="2"/>
        <v>1.7047480922384257</v>
      </c>
      <c r="E28" s="1"/>
      <c r="F28" s="1">
        <v>5.5000000000000027</v>
      </c>
      <c r="H28" s="1">
        <f t="shared" si="3"/>
        <v>1.7047480922384257</v>
      </c>
    </row>
    <row r="29" spans="2:8" x14ac:dyDescent="0.2">
      <c r="B29" s="1">
        <f t="shared" si="4"/>
        <v>5.7000000000000028</v>
      </c>
      <c r="D29" s="1">
        <f t="shared" si="2"/>
        <v>1.740466174840505</v>
      </c>
      <c r="E29" s="1"/>
      <c r="F29" s="1">
        <v>5.7000000000000028</v>
      </c>
      <c r="H29" s="1">
        <f t="shared" si="3"/>
        <v>1.740466174840505</v>
      </c>
    </row>
    <row r="30" spans="2:8" x14ac:dyDescent="0.2">
      <c r="B30" s="1">
        <f t="shared" si="4"/>
        <v>5.900000000000003</v>
      </c>
      <c r="D30" s="1">
        <f t="shared" si="2"/>
        <v>1.7749523509116742</v>
      </c>
      <c r="E30" s="1"/>
      <c r="F30" s="1">
        <v>5.900000000000003</v>
      </c>
      <c r="H30" s="1">
        <f t="shared" si="3"/>
        <v>1.7749523509116742</v>
      </c>
    </row>
    <row r="31" spans="2:8" x14ac:dyDescent="0.2">
      <c r="B31" s="1">
        <f t="shared" si="4"/>
        <v>6.1000000000000032</v>
      </c>
      <c r="D31" s="1">
        <f t="shared" si="2"/>
        <v>1.8082887711792661</v>
      </c>
      <c r="E31" s="1"/>
      <c r="F31" s="1">
        <v>6.1000000000000032</v>
      </c>
      <c r="H31" s="1">
        <f t="shared" si="3"/>
        <v>1.8082887711792661</v>
      </c>
    </row>
    <row r="32" spans="2:8" x14ac:dyDescent="0.2">
      <c r="B32" s="1">
        <f t="shared" si="4"/>
        <v>6.3000000000000034</v>
      </c>
      <c r="D32" s="1">
        <f t="shared" si="2"/>
        <v>1.8405496333974876</v>
      </c>
      <c r="E32" s="1"/>
      <c r="F32" s="1">
        <v>6.3000000000000034</v>
      </c>
      <c r="H32" s="1">
        <f t="shared" si="3"/>
        <v>1.8405496333974876</v>
      </c>
    </row>
    <row r="33" spans="2:8" x14ac:dyDescent="0.2">
      <c r="B33" s="1">
        <f t="shared" si="4"/>
        <v>6.5000000000000036</v>
      </c>
      <c r="D33" s="1">
        <f t="shared" si="2"/>
        <v>1.871802176901592</v>
      </c>
      <c r="E33" s="1"/>
      <c r="F33" s="1">
        <v>6.5000000000000036</v>
      </c>
      <c r="H33" s="1">
        <f t="shared" si="3"/>
        <v>1.871802176901592</v>
      </c>
    </row>
    <row r="34" spans="2:8" x14ac:dyDescent="0.2">
      <c r="B34" s="1">
        <f t="shared" si="4"/>
        <v>6.7000000000000037</v>
      </c>
      <c r="D34" s="1">
        <f t="shared" si="2"/>
        <v>1.9021075263969209</v>
      </c>
      <c r="E34" s="1"/>
      <c r="F34" s="1">
        <v>6.7000000000000037</v>
      </c>
      <c r="H34" s="1">
        <f t="shared" si="3"/>
        <v>1.9021075263969209</v>
      </c>
    </row>
    <row r="35" spans="2:8" x14ac:dyDescent="0.2">
      <c r="B35" s="1">
        <f t="shared" si="4"/>
        <v>6.9000000000000039</v>
      </c>
      <c r="D35" s="1">
        <f t="shared" si="2"/>
        <v>1.9315214116032142</v>
      </c>
      <c r="E35" s="1"/>
      <c r="F35" s="1">
        <v>6.9000000000000039</v>
      </c>
      <c r="H35" s="1">
        <f t="shared" si="3"/>
        <v>1.9315214116032142</v>
      </c>
    </row>
    <row r="36" spans="2:8" x14ac:dyDescent="0.2">
      <c r="B36" s="1">
        <f t="shared" si="4"/>
        <v>7.1000000000000041</v>
      </c>
      <c r="D36" s="1">
        <f t="shared" si="2"/>
        <v>1.9600947840472702</v>
      </c>
      <c r="E36" s="1"/>
      <c r="F36" s="1">
        <v>7.1000000000000041</v>
      </c>
      <c r="H36" s="1">
        <f t="shared" si="3"/>
        <v>1.9600947840472702</v>
      </c>
    </row>
    <row r="37" spans="2:8" x14ac:dyDescent="0.2">
      <c r="B37" s="1">
        <f t="shared" si="4"/>
        <v>7.3000000000000043</v>
      </c>
      <c r="D37" s="1">
        <f t="shared" si="2"/>
        <v>1.9878743481543459</v>
      </c>
      <c r="E37" s="1"/>
      <c r="F37" s="1">
        <v>7.3000000000000043</v>
      </c>
      <c r="H37" s="1">
        <f t="shared" si="3"/>
        <v>1.9878743481543459</v>
      </c>
    </row>
    <row r="38" spans="2:8" x14ac:dyDescent="0.2">
      <c r="B38" s="1">
        <f t="shared" si="4"/>
        <v>7.5000000000000044</v>
      </c>
      <c r="D38" s="1">
        <f t="shared" si="2"/>
        <v>2.0149030205422656</v>
      </c>
      <c r="E38" s="1"/>
      <c r="F38" s="1">
        <v>7.5000000000000044</v>
      </c>
      <c r="H38" s="1">
        <f t="shared" si="3"/>
        <v>2.0149030205422656</v>
      </c>
    </row>
    <row r="39" spans="2:8" x14ac:dyDescent="0.2">
      <c r="B39" s="1">
        <f t="shared" si="4"/>
        <v>7.7000000000000046</v>
      </c>
      <c r="D39" s="1">
        <f t="shared" si="2"/>
        <v>2.0412203288596387</v>
      </c>
      <c r="E39" s="1"/>
      <c r="F39" s="1">
        <v>7.7000000000000046</v>
      </c>
      <c r="H39" s="1">
        <f t="shared" si="3"/>
        <v>2.0412203288596387</v>
      </c>
    </row>
    <row r="40" spans="2:8" x14ac:dyDescent="0.2">
      <c r="B40" s="1">
        <f t="shared" si="4"/>
        <v>7.9000000000000048</v>
      </c>
      <c r="D40" s="1">
        <f t="shared" si="2"/>
        <v>2.0668627594729765</v>
      </c>
      <c r="E40" s="1"/>
      <c r="F40" s="1">
        <v>7.9000000000000048</v>
      </c>
      <c r="H40" s="1">
        <f t="shared" si="3"/>
        <v>2.0668627594729765</v>
      </c>
    </row>
    <row r="41" spans="2:8" x14ac:dyDescent="0.2">
      <c r="B41" s="1">
        <f t="shared" si="4"/>
        <v>8.100000000000005</v>
      </c>
      <c r="D41" s="1">
        <f t="shared" si="2"/>
        <v>2.0918640616783937</v>
      </c>
      <c r="E41" s="1"/>
      <c r="F41" s="1">
        <v>8.100000000000005</v>
      </c>
      <c r="H41" s="1">
        <f t="shared" si="3"/>
        <v>2.0918640616783937</v>
      </c>
    </row>
    <row r="42" spans="2:8" x14ac:dyDescent="0.2">
      <c r="B42" s="1">
        <f t="shared" si="4"/>
        <v>8.3000000000000043</v>
      </c>
      <c r="D42" s="1">
        <f t="shared" si="2"/>
        <v>2.1162555148025528</v>
      </c>
      <c r="E42" s="1"/>
      <c r="F42" s="1">
        <v>8.3000000000000043</v>
      </c>
      <c r="H42" s="1">
        <f t="shared" si="3"/>
        <v>2.1162555148025528</v>
      </c>
    </row>
    <row r="43" spans="2:8" x14ac:dyDescent="0.2">
      <c r="B43" s="1">
        <f t="shared" si="4"/>
        <v>8.5000000000000036</v>
      </c>
      <c r="D43" s="1">
        <f t="shared" si="2"/>
        <v>2.1400661634962712</v>
      </c>
      <c r="E43" s="1"/>
      <c r="F43" s="1">
        <v>8.5000000000000036</v>
      </c>
      <c r="H43" s="1">
        <f t="shared" si="3"/>
        <v>2.1400661634962712</v>
      </c>
    </row>
    <row r="44" spans="2:8" x14ac:dyDescent="0.2">
      <c r="B44" s="1">
        <f t="shared" si="4"/>
        <v>8.7000000000000028</v>
      </c>
      <c r="D44" s="1">
        <f t="shared" si="2"/>
        <v>2.1633230256605382</v>
      </c>
      <c r="E44" s="1"/>
      <c r="F44" s="1">
        <v>8.7000000000000028</v>
      </c>
      <c r="H44" s="1">
        <f t="shared" si="3"/>
        <v>2.1633230256605382</v>
      </c>
    </row>
    <row r="45" spans="2:8" x14ac:dyDescent="0.2">
      <c r="B45" s="1">
        <f t="shared" si="4"/>
        <v>8.9000000000000021</v>
      </c>
      <c r="D45" s="1">
        <f t="shared" si="2"/>
        <v>2.1860512767380942</v>
      </c>
      <c r="E45" s="1"/>
      <c r="F45" s="1">
        <v>8.9000000000000021</v>
      </c>
      <c r="H45" s="1">
        <f t="shared" si="3"/>
        <v>2.1860512767380942</v>
      </c>
    </row>
    <row r="46" spans="2:8" x14ac:dyDescent="0.2">
      <c r="B46" s="1">
        <f t="shared" si="4"/>
        <v>9.1000000000000014</v>
      </c>
      <c r="D46" s="1">
        <f t="shared" si="2"/>
        <v>2.2082744135228043</v>
      </c>
      <c r="E46" s="1"/>
      <c r="F46" s="1">
        <v>9.1000000000000014</v>
      </c>
      <c r="H46" s="1">
        <f t="shared" si="3"/>
        <v>2.2082744135228043</v>
      </c>
    </row>
    <row r="47" spans="2:8" x14ac:dyDescent="0.2">
      <c r="B47" s="1">
        <f t="shared" si="4"/>
        <v>9.3000000000000007</v>
      </c>
      <c r="D47" s="1">
        <f t="shared" si="2"/>
        <v>2.2300144001592104</v>
      </c>
      <c r="E47" s="1"/>
      <c r="F47" s="1">
        <v>9.3000000000000007</v>
      </c>
      <c r="H47" s="1">
        <f t="shared" si="3"/>
        <v>2.2300144001592104</v>
      </c>
    </row>
    <row r="48" spans="2:8" x14ac:dyDescent="0.2">
      <c r="B48" s="1">
        <f t="shared" si="4"/>
        <v>9.5</v>
      </c>
      <c r="D48" s="1">
        <f t="shared" si="2"/>
        <v>2.2512917986064953</v>
      </c>
      <c r="E48" s="1"/>
      <c r="F48" s="1">
        <v>9.5</v>
      </c>
      <c r="H48" s="1">
        <f t="shared" si="3"/>
        <v>2.2512917986064953</v>
      </c>
    </row>
    <row r="49" spans="2:8" x14ac:dyDescent="0.2">
      <c r="B49" s="1">
        <f t="shared" si="4"/>
        <v>9.6999999999999993</v>
      </c>
      <c r="D49" s="1">
        <f t="shared" si="2"/>
        <v>2.2721258855093369</v>
      </c>
      <c r="E49" s="1"/>
      <c r="F49" s="1">
        <v>9.6999999999999993</v>
      </c>
      <c r="H49" s="1">
        <f t="shared" si="3"/>
        <v>2.2721258855093369</v>
      </c>
    </row>
    <row r="50" spans="2:8" x14ac:dyDescent="0.2">
      <c r="B50" s="1">
        <f t="shared" si="4"/>
        <v>9.8999999999999986</v>
      </c>
      <c r="D50" s="1">
        <f t="shared" si="2"/>
        <v>2.2925347571405439</v>
      </c>
      <c r="E50" s="1"/>
      <c r="F50" s="1">
        <v>9.8999999999999986</v>
      </c>
      <c r="H50" s="1">
        <f t="shared" si="3"/>
        <v>2.2925347571405439</v>
      </c>
    </row>
    <row r="51" spans="2:8" x14ac:dyDescent="0.2">
      <c r="B51" s="1">
        <f t="shared" si="4"/>
        <v>10.099999999999998</v>
      </c>
      <c r="D51" s="1">
        <f t="shared" si="2"/>
        <v>2.3125354238472133</v>
      </c>
      <c r="E51" s="1"/>
      <c r="F51" s="1">
        <v>10.099999999999998</v>
      </c>
      <c r="H51" s="1">
        <f t="shared" si="3"/>
        <v>2.3125354238472133</v>
      </c>
    </row>
    <row r="52" spans="2:8" x14ac:dyDescent="0.2">
      <c r="B52" s="1">
        <f t="shared" si="4"/>
        <v>10.299999999999997</v>
      </c>
      <c r="D52" s="1">
        <f t="shared" si="2"/>
        <v>2.33214389523559</v>
      </c>
      <c r="E52" s="1"/>
      <c r="F52" s="1">
        <v>10.299999999999997</v>
      </c>
      <c r="H52" s="1">
        <f t="shared" si="3"/>
        <v>2.33214389523559</v>
      </c>
    </row>
    <row r="53" spans="2:8" x14ac:dyDescent="0.2">
      <c r="B53" s="1">
        <f>B52+0.2</f>
        <v>10.499999999999996</v>
      </c>
      <c r="D53" s="1">
        <f t="shared" si="2"/>
        <v>2.3513752571634772</v>
      </c>
      <c r="E53" s="1"/>
      <c r="F53" s="1">
        <v>10.499999999999996</v>
      </c>
      <c r="H53" s="1">
        <f t="shared" si="3"/>
        <v>2.3513752571634772</v>
      </c>
    </row>
    <row r="54" spans="2:8" x14ac:dyDescent="0.2">
      <c r="B54" s="1">
        <f t="shared" si="4"/>
        <v>10.699999999999996</v>
      </c>
      <c r="D54" s="1">
        <f t="shared" si="2"/>
        <v>2.3702437414678599</v>
      </c>
      <c r="E54" s="1"/>
      <c r="F54" s="1">
        <v>10.699999999999996</v>
      </c>
      <c r="H54" s="1">
        <f t="shared" si="3"/>
        <v>2.3702437414678599</v>
      </c>
    </row>
    <row r="55" spans="2:8" x14ac:dyDescent="0.2">
      <c r="B55" s="1">
        <f t="shared" si="4"/>
        <v>10.899999999999995</v>
      </c>
      <c r="D55" s="1">
        <f t="shared" si="2"/>
        <v>2.3887627892350976</v>
      </c>
      <c r="E55" s="1"/>
      <c r="F55" s="1">
        <v>10.899999999999995</v>
      </c>
      <c r="H55" s="1">
        <f t="shared" si="3"/>
        <v>2.3887627892350976</v>
      </c>
    </row>
    <row r="56" spans="2:8" x14ac:dyDescent="0.2">
      <c r="B56" s="1">
        <f t="shared" si="4"/>
        <v>11.099999999999994</v>
      </c>
      <c r="D56" s="1">
        <f t="shared" si="2"/>
        <v>2.406945108318288</v>
      </c>
      <c r="E56" s="1"/>
      <c r="F56" s="1">
        <v>11.099999999999994</v>
      </c>
      <c r="H56" s="1">
        <f t="shared" si="3"/>
        <v>2.406945108318288</v>
      </c>
    </row>
    <row r="57" spans="2:8" x14ac:dyDescent="0.2">
      <c r="B57" s="1">
        <f t="shared" si="4"/>
        <v>11.299999999999994</v>
      </c>
      <c r="D57" s="1">
        <f t="shared" si="2"/>
        <v>2.4248027257182945</v>
      </c>
      <c r="E57" s="1"/>
      <c r="F57" s="1">
        <v>11.299999999999994</v>
      </c>
      <c r="H57" s="1">
        <f t="shared" si="3"/>
        <v>2.4248027257182945</v>
      </c>
    </row>
    <row r="58" spans="2:8" x14ac:dyDescent="0.2">
      <c r="B58" s="1">
        <f t="shared" si="4"/>
        <v>11.499999999999993</v>
      </c>
      <c r="D58" s="1">
        <f t="shared" si="2"/>
        <v>2.4423470353692038</v>
      </c>
      <c r="E58" s="1"/>
      <c r="F58" s="1">
        <v>11.499999999999993</v>
      </c>
      <c r="H58" s="1">
        <f t="shared" si="3"/>
        <v>2.4423470353692038</v>
      </c>
    </row>
    <row r="59" spans="2:8" x14ac:dyDescent="0.2">
      <c r="B59" s="1">
        <f t="shared" si="4"/>
        <v>11.699999999999992</v>
      </c>
      <c r="D59" s="1">
        <f t="shared" si="2"/>
        <v>2.45958884180371</v>
      </c>
      <c r="E59" s="1"/>
      <c r="F59" s="1">
        <v>11.699999999999992</v>
      </c>
      <c r="H59" s="1">
        <f t="shared" si="3"/>
        <v>2.45958884180371</v>
      </c>
    </row>
    <row r="60" spans="2:8" x14ac:dyDescent="0.2">
      <c r="B60" s="1">
        <f t="shared" si="4"/>
        <v>11.899999999999991</v>
      </c>
      <c r="D60" s="1">
        <f>LN(B60)</f>
        <v>2.4765384001174828</v>
      </c>
      <c r="E60" s="1"/>
      <c r="F60" s="1">
        <v>11.899999999999991</v>
      </c>
      <c r="H60" s="1">
        <f>LN(F60)</f>
        <v>2.4765384001174828</v>
      </c>
    </row>
    <row r="61" spans="2:8" x14ac:dyDescent="0.2">
      <c r="B61" s="1">
        <f t="shared" si="4"/>
        <v>12.099999999999991</v>
      </c>
      <c r="D61" s="1">
        <f t="shared" si="2"/>
        <v>2.4932054526026945</v>
      </c>
      <c r="E61" s="1"/>
      <c r="F61" s="1">
        <v>12.099999999999991</v>
      </c>
      <c r="H61" s="1">
        <f t="shared" si="3"/>
        <v>2.4932054526026945</v>
      </c>
    </row>
    <row r="62" spans="2:8" x14ac:dyDescent="0.2">
      <c r="B62" s="1">
        <f t="shared" si="4"/>
        <v>12.29999999999999</v>
      </c>
      <c r="D62" s="1">
        <f t="shared" si="2"/>
        <v>2.5095992623783712</v>
      </c>
      <c r="E62" s="1"/>
      <c r="F62" s="1">
        <v>12.29999999999999</v>
      </c>
      <c r="H62" s="1">
        <f t="shared" si="3"/>
        <v>2.5095992623783712</v>
      </c>
    </row>
    <row r="63" spans="2:8" x14ac:dyDescent="0.2">
      <c r="B63" s="1">
        <f t="shared" si="4"/>
        <v>12.499999999999989</v>
      </c>
      <c r="D63" s="1">
        <f t="shared" si="2"/>
        <v>2.5257286443082547</v>
      </c>
      <c r="E63" s="1"/>
      <c r="F63" s="1">
        <v>12.499999999999989</v>
      </c>
      <c r="H63" s="1">
        <f t="shared" si="3"/>
        <v>2.5257286443082547</v>
      </c>
    </row>
    <row r="64" spans="2:8" x14ac:dyDescent="0.2">
      <c r="B64" s="1">
        <f t="shared" si="4"/>
        <v>12.699999999999989</v>
      </c>
      <c r="D64" s="1">
        <f t="shared" si="2"/>
        <v>2.5416019934645449</v>
      </c>
      <c r="E64" s="1"/>
      <c r="F64" s="1">
        <v>12.699999999999989</v>
      </c>
      <c r="H64" s="1">
        <f t="shared" si="3"/>
        <v>2.5416019934645449</v>
      </c>
    </row>
    <row r="65" spans="2:8" x14ac:dyDescent="0.2">
      <c r="B65" s="1">
        <f t="shared" si="4"/>
        <v>12.899999999999988</v>
      </c>
      <c r="D65" s="1">
        <f t="shared" si="2"/>
        <v>2.5572273113676256</v>
      </c>
      <c r="E65" s="1"/>
      <c r="H65" s="1"/>
    </row>
    <row r="66" spans="2:8" x14ac:dyDescent="0.2">
      <c r="B66" s="1">
        <f t="shared" si="4"/>
        <v>13.099999999999987</v>
      </c>
      <c r="D66" s="1">
        <f t="shared" si="2"/>
        <v>2.5726122302071048</v>
      </c>
      <c r="E66" s="1"/>
      <c r="F66" s="1">
        <v>13.099999999999987</v>
      </c>
      <c r="H66" s="1">
        <f t="shared" si="3"/>
        <v>2.5726122302071048</v>
      </c>
    </row>
    <row r="67" spans="2:8" x14ac:dyDescent="0.2">
      <c r="B67" s="1">
        <f t="shared" si="4"/>
        <v>13.299999999999986</v>
      </c>
      <c r="D67" s="1">
        <f t="shared" si="2"/>
        <v>2.5877640352277069</v>
      </c>
      <c r="E67" s="1"/>
      <c r="F67" s="1">
        <v>13.299999999999986</v>
      </c>
      <c r="H67" s="1">
        <f t="shared" si="3"/>
        <v>2.5877640352277069</v>
      </c>
    </row>
    <row r="68" spans="2:8" x14ac:dyDescent="0.2">
      <c r="B68" s="1">
        <f t="shared" si="4"/>
        <v>13.499999999999986</v>
      </c>
      <c r="D68" s="1">
        <f t="shared" si="2"/>
        <v>2.6026896854443828</v>
      </c>
      <c r="E68" s="1"/>
      <c r="F68" s="1">
        <v>13.499999999999986</v>
      </c>
      <c r="H68" s="1">
        <f t="shared" si="3"/>
        <v>2.6026896854443828</v>
      </c>
    </row>
    <row r="69" spans="2:8" x14ac:dyDescent="0.2">
      <c r="B69" s="1">
        <f t="shared" si="4"/>
        <v>13.699999999999985</v>
      </c>
      <c r="D69" s="1">
        <f t="shared" si="2"/>
        <v>2.6173958328340783</v>
      </c>
      <c r="E69" s="1"/>
      <c r="F69" s="1">
        <v>13.699999999999985</v>
      </c>
      <c r="H69" s="1">
        <f t="shared" si="3"/>
        <v>2.6173958328340783</v>
      </c>
    </row>
    <row r="70" spans="2:8" x14ac:dyDescent="0.2">
      <c r="B70" s="1">
        <f t="shared" si="4"/>
        <v>13.899999999999984</v>
      </c>
      <c r="D70" s="1">
        <f t="shared" ref="D70:D88" si="5">LN(B70)</f>
        <v>2.6318888401366451</v>
      </c>
      <c r="E70" s="1"/>
      <c r="F70" s="1">
        <v>13.899999999999984</v>
      </c>
      <c r="H70" s="1">
        <f t="shared" ref="H70:H88" si="6">LN(F70)</f>
        <v>2.6318888401366451</v>
      </c>
    </row>
    <row r="71" spans="2:8" x14ac:dyDescent="0.2">
      <c r="B71" s="1">
        <f t="shared" si="4"/>
        <v>14.099999999999984</v>
      </c>
      <c r="D71" s="1">
        <f t="shared" si="5"/>
        <v>2.6461747973841216</v>
      </c>
      <c r="E71" s="1"/>
      <c r="H71" s="1"/>
    </row>
    <row r="72" spans="2:8" x14ac:dyDescent="0.2">
      <c r="B72" s="1">
        <f t="shared" ref="B72:B103" si="7">B71+0.2</f>
        <v>14.299999999999983</v>
      </c>
      <c r="D72" s="1">
        <f t="shared" si="5"/>
        <v>2.6602595372658606</v>
      </c>
      <c r="E72" s="1"/>
      <c r="F72" s="1">
        <v>14.299999999999983</v>
      </c>
      <c r="H72" s="1">
        <f t="shared" si="6"/>
        <v>2.6602595372658606</v>
      </c>
    </row>
    <row r="73" spans="2:8" x14ac:dyDescent="0.2">
      <c r="B73" s="1">
        <f t="shared" si="7"/>
        <v>14.499999999999982</v>
      </c>
      <c r="D73" s="1">
        <f t="shared" si="5"/>
        <v>2.6741486494265274</v>
      </c>
      <c r="E73" s="1"/>
      <c r="F73" s="1">
        <v>14.499999999999982</v>
      </c>
      <c r="H73" s="1">
        <f t="shared" si="6"/>
        <v>2.6741486494265274</v>
      </c>
    </row>
    <row r="74" spans="2:8" x14ac:dyDescent="0.2">
      <c r="B74" s="1">
        <f t="shared" si="7"/>
        <v>14.699999999999982</v>
      </c>
      <c r="D74" s="1">
        <f t="shared" si="5"/>
        <v>2.6878474937846892</v>
      </c>
      <c r="E74" s="1"/>
      <c r="F74" s="1">
        <v>14.699999999999982</v>
      </c>
      <c r="H74" s="1">
        <f t="shared" si="6"/>
        <v>2.6878474937846892</v>
      </c>
    </row>
    <row r="75" spans="2:8" x14ac:dyDescent="0.2">
      <c r="B75" s="1">
        <f t="shared" si="7"/>
        <v>14.899999999999981</v>
      </c>
      <c r="D75" s="1">
        <f t="shared" si="5"/>
        <v>2.701361212951412</v>
      </c>
      <c r="E75" s="1"/>
      <c r="H75" s="1"/>
    </row>
    <row r="76" spans="2:8" x14ac:dyDescent="0.2">
      <c r="B76" s="1">
        <f t="shared" si="7"/>
        <v>15.09999999999998</v>
      </c>
      <c r="D76" s="1">
        <f t="shared" si="5"/>
        <v>2.7146947438208775</v>
      </c>
      <c r="E76" s="1"/>
      <c r="F76" s="1">
        <v>15.09999999999998</v>
      </c>
      <c r="H76" s="1">
        <f t="shared" si="6"/>
        <v>2.7146947438208775</v>
      </c>
    </row>
    <row r="77" spans="2:8" x14ac:dyDescent="0.2">
      <c r="B77" s="1">
        <f t="shared" si="7"/>
        <v>15.299999999999979</v>
      </c>
      <c r="D77" s="1">
        <f t="shared" si="5"/>
        <v>2.7278528283983885</v>
      </c>
      <c r="E77" s="1"/>
      <c r="F77" s="1">
        <v>15.299999999999979</v>
      </c>
      <c r="H77" s="1">
        <f t="shared" si="6"/>
        <v>2.7278528283983885</v>
      </c>
    </row>
    <row r="78" spans="2:8" x14ac:dyDescent="0.2">
      <c r="B78" s="1">
        <f t="shared" si="7"/>
        <v>15.499999999999979</v>
      </c>
      <c r="D78" s="1">
        <f t="shared" si="5"/>
        <v>2.7408400239251995</v>
      </c>
      <c r="E78" s="1"/>
      <c r="F78" s="1">
        <v>15.499999999999979</v>
      </c>
      <c r="H78" s="1">
        <f t="shared" si="6"/>
        <v>2.7408400239251995</v>
      </c>
    </row>
    <row r="79" spans="2:8" x14ac:dyDescent="0.2">
      <c r="B79" s="1">
        <f t="shared" si="7"/>
        <v>15.699999999999978</v>
      </c>
      <c r="D79" s="1">
        <f t="shared" si="5"/>
        <v>2.7536607123542609</v>
      </c>
      <c r="E79" s="1"/>
      <c r="F79" s="1">
        <v>15.699999999999978</v>
      </c>
      <c r="H79" s="1">
        <f t="shared" si="6"/>
        <v>2.7536607123542609</v>
      </c>
    </row>
    <row r="80" spans="2:8" x14ac:dyDescent="0.2">
      <c r="B80" s="1">
        <f t="shared" si="7"/>
        <v>15.899999999999977</v>
      </c>
      <c r="D80" s="1">
        <f t="shared" si="5"/>
        <v>2.7663191092261843</v>
      </c>
      <c r="E80" s="1"/>
      <c r="H80" s="1"/>
    </row>
    <row r="81" spans="2:8" x14ac:dyDescent="0.2">
      <c r="B81" s="1">
        <f t="shared" si="7"/>
        <v>16.099999999999977</v>
      </c>
      <c r="D81" s="1">
        <f t="shared" si="5"/>
        <v>2.7788192719904159</v>
      </c>
      <c r="E81" s="1"/>
      <c r="F81" s="1">
        <v>16.099999999999977</v>
      </c>
      <c r="H81" s="1">
        <f t="shared" si="6"/>
        <v>2.7788192719904159</v>
      </c>
    </row>
    <row r="82" spans="2:8" x14ac:dyDescent="0.2">
      <c r="B82" s="1">
        <f t="shared" si="7"/>
        <v>16.299999999999976</v>
      </c>
      <c r="D82" s="1">
        <f t="shared" si="5"/>
        <v>2.7911651078127151</v>
      </c>
      <c r="E82" s="1"/>
      <c r="H82" s="1"/>
    </row>
    <row r="83" spans="2:8" x14ac:dyDescent="0.2">
      <c r="B83" s="1">
        <f t="shared" si="7"/>
        <v>16.499999999999975</v>
      </c>
      <c r="D83" s="1">
        <f t="shared" si="5"/>
        <v>2.8033603809065335</v>
      </c>
      <c r="E83" s="1"/>
      <c r="F83" s="1">
        <v>16.499999999999975</v>
      </c>
      <c r="H83" s="1">
        <f t="shared" si="6"/>
        <v>2.8033603809065335</v>
      </c>
    </row>
    <row r="84" spans="2:8" x14ac:dyDescent="0.2">
      <c r="B84" s="1">
        <f t="shared" si="7"/>
        <v>16.699999999999974</v>
      </c>
      <c r="D84" s="1">
        <f t="shared" si="5"/>
        <v>2.8154087194227078</v>
      </c>
      <c r="E84" s="1"/>
      <c r="H84" s="1"/>
    </row>
    <row r="85" spans="2:8" x14ac:dyDescent="0.2">
      <c r="B85" s="1">
        <f t="shared" si="7"/>
        <v>16.899999999999974</v>
      </c>
      <c r="D85" s="1">
        <f t="shared" si="5"/>
        <v>2.8273136219290262</v>
      </c>
      <c r="E85" s="1"/>
      <c r="F85" s="1">
        <v>16.899999999999974</v>
      </c>
      <c r="H85" s="1">
        <f t="shared" si="6"/>
        <v>2.8273136219290262</v>
      </c>
    </row>
    <row r="86" spans="2:8" x14ac:dyDescent="0.2">
      <c r="B86" s="1">
        <f t="shared" si="7"/>
        <v>17.099999999999973</v>
      </c>
      <c r="D86" s="1">
        <f t="shared" si="5"/>
        <v>2.8390784635086126</v>
      </c>
      <c r="E86" s="1"/>
      <c r="F86" s="1">
        <v>17.099999999999973</v>
      </c>
      <c r="H86" s="1">
        <f t="shared" si="6"/>
        <v>2.8390784635086126</v>
      </c>
    </row>
    <row r="87" spans="2:8" x14ac:dyDescent="0.2">
      <c r="B87" s="1">
        <f t="shared" si="7"/>
        <v>17.299999999999972</v>
      </c>
      <c r="D87" s="1">
        <f t="shared" si="5"/>
        <v>2.8507065015037316</v>
      </c>
      <c r="E87" s="1"/>
      <c r="H87" s="1"/>
    </row>
    <row r="88" spans="2:8" x14ac:dyDescent="0.2">
      <c r="B88" s="1">
        <f t="shared" si="7"/>
        <v>17.499999999999972</v>
      </c>
      <c r="D88" s="1">
        <f t="shared" si="5"/>
        <v>2.8622008809294668</v>
      </c>
      <c r="E88" s="1"/>
      <c r="F88" s="1">
        <v>17.499999999999972</v>
      </c>
      <c r="H88" s="1">
        <f t="shared" si="6"/>
        <v>2.8622008809294668</v>
      </c>
    </row>
    <row r="89" spans="2:8" x14ac:dyDescent="0.2">
      <c r="B89" s="1">
        <f t="shared" si="7"/>
        <v>17.699999999999971</v>
      </c>
      <c r="D89" s="1">
        <f>LN(B89)</f>
        <v>2.873564639579782</v>
      </c>
      <c r="E89" s="1"/>
      <c r="H89" s="1"/>
    </row>
    <row r="90" spans="2:8" x14ac:dyDescent="0.2">
      <c r="B90" s="1">
        <f t="shared" si="7"/>
        <v>17.89999999999997</v>
      </c>
      <c r="D90" s="1">
        <f t="shared" ref="D90:D103" si="8">LN(B90)</f>
        <v>2.8848007128467077</v>
      </c>
      <c r="E90" s="1"/>
      <c r="F90" s="1">
        <v>17.89999999999997</v>
      </c>
      <c r="H90" s="1">
        <f t="shared" ref="H90:H103" si="9">LN(F90)</f>
        <v>2.8848007128467077</v>
      </c>
    </row>
    <row r="91" spans="2:8" x14ac:dyDescent="0.2">
      <c r="B91" s="1">
        <f t="shared" si="7"/>
        <v>18.099999999999969</v>
      </c>
      <c r="D91" s="1">
        <f t="shared" si="8"/>
        <v>2.8959119382717784</v>
      </c>
      <c r="E91" s="1"/>
      <c r="F91" s="1">
        <v>18.099999999999969</v>
      </c>
      <c r="H91" s="1">
        <f t="shared" si="9"/>
        <v>2.8959119382717784</v>
      </c>
    </row>
    <row r="92" spans="2:8" x14ac:dyDescent="0.2">
      <c r="B92" s="1">
        <f t="shared" si="7"/>
        <v>18.299999999999969</v>
      </c>
      <c r="D92" s="1">
        <f t="shared" si="8"/>
        <v>2.9069010598473737</v>
      </c>
      <c r="E92" s="1"/>
      <c r="H92" s="1"/>
    </row>
    <row r="93" spans="2:8" x14ac:dyDescent="0.2">
      <c r="B93" s="1">
        <f t="shared" si="7"/>
        <v>18.499999999999968</v>
      </c>
      <c r="D93" s="1">
        <f t="shared" si="8"/>
        <v>2.9177707320842776</v>
      </c>
      <c r="E93" s="1"/>
      <c r="F93" s="1">
        <v>18.499999999999968</v>
      </c>
      <c r="H93" s="1">
        <f t="shared" si="9"/>
        <v>2.9177707320842776</v>
      </c>
    </row>
    <row r="94" spans="2:8" x14ac:dyDescent="0.2">
      <c r="B94" s="1">
        <f t="shared" si="7"/>
        <v>18.699999999999967</v>
      </c>
      <c r="D94" s="1">
        <f t="shared" si="8"/>
        <v>2.9285235238605392</v>
      </c>
      <c r="E94" s="1"/>
      <c r="H94" s="1"/>
    </row>
    <row r="95" spans="2:8" x14ac:dyDescent="0.2">
      <c r="B95" s="1">
        <f t="shared" si="7"/>
        <v>18.899999999999967</v>
      </c>
      <c r="D95" s="1">
        <f t="shared" si="8"/>
        <v>2.9391619220655949</v>
      </c>
      <c r="E95" s="1"/>
      <c r="F95" s="1">
        <v>18.899999999999967</v>
      </c>
      <c r="H95" s="1">
        <f t="shared" si="9"/>
        <v>2.9391619220655949</v>
      </c>
    </row>
    <row r="96" spans="2:8" x14ac:dyDescent="0.2">
      <c r="B96" s="1">
        <f t="shared" si="7"/>
        <v>19.099999999999966</v>
      </c>
      <c r="D96" s="1">
        <f t="shared" si="8"/>
        <v>2.9496883350525822</v>
      </c>
      <c r="E96" s="1"/>
      <c r="H96" s="1"/>
    </row>
    <row r="97" spans="2:8" x14ac:dyDescent="0.2">
      <c r="B97" s="1">
        <f t="shared" si="7"/>
        <v>19.299999999999965</v>
      </c>
      <c r="D97" s="1">
        <f t="shared" si="8"/>
        <v>2.9601050959108379</v>
      </c>
      <c r="E97" s="1"/>
      <c r="F97" s="1">
        <v>19.299999999999965</v>
      </c>
      <c r="H97" s="1">
        <f t="shared" si="9"/>
        <v>2.9601050959108379</v>
      </c>
    </row>
    <row r="98" spans="2:8" x14ac:dyDescent="0.2">
      <c r="B98" s="1">
        <f t="shared" si="7"/>
        <v>19.499999999999964</v>
      </c>
      <c r="D98" s="1">
        <f t="shared" si="8"/>
        <v>2.9704144655696991</v>
      </c>
      <c r="E98" s="1"/>
      <c r="H98" s="1"/>
    </row>
    <row r="99" spans="2:8" x14ac:dyDescent="0.2">
      <c r="B99" s="1">
        <f t="shared" si="7"/>
        <v>19.699999999999964</v>
      </c>
      <c r="D99" s="1">
        <f t="shared" si="8"/>
        <v>2.9806186357439408</v>
      </c>
      <c r="E99" s="1"/>
      <c r="H99" s="1"/>
    </row>
    <row r="100" spans="2:8" x14ac:dyDescent="0.2">
      <c r="B100" s="1">
        <f t="shared" si="7"/>
        <v>19.899999999999963</v>
      </c>
      <c r="D100" s="1">
        <f t="shared" si="8"/>
        <v>2.990719731730445</v>
      </c>
      <c r="E100" s="1"/>
      <c r="F100" s="1">
        <v>19.899999999999963</v>
      </c>
      <c r="H100" s="1">
        <f t="shared" si="9"/>
        <v>2.990719731730445</v>
      </c>
    </row>
    <row r="101" spans="2:8" x14ac:dyDescent="0.2">
      <c r="B101" s="1">
        <f t="shared" si="7"/>
        <v>20.099999999999962</v>
      </c>
      <c r="D101" s="1">
        <f t="shared" si="8"/>
        <v>3.0007198150650281</v>
      </c>
      <c r="E101" s="1"/>
      <c r="H101" s="1"/>
    </row>
    <row r="102" spans="2:8" x14ac:dyDescent="0.2">
      <c r="B102" s="1">
        <f t="shared" si="7"/>
        <v>20.299999999999962</v>
      </c>
      <c r="D102" s="1">
        <f t="shared" si="8"/>
        <v>3.0106208860477399</v>
      </c>
      <c r="E102" s="1"/>
      <c r="H102" s="1"/>
    </row>
    <row r="103" spans="2:8" x14ac:dyDescent="0.2">
      <c r="B103" s="1">
        <f t="shared" si="7"/>
        <v>20.499999999999961</v>
      </c>
      <c r="D103" s="1">
        <f t="shared" si="8"/>
        <v>3.0204248861443608</v>
      </c>
      <c r="E103" s="1"/>
      <c r="F103" s="1">
        <v>20.499999999999961</v>
      </c>
      <c r="H103" s="1">
        <f t="shared" si="9"/>
        <v>3.0204248861443608</v>
      </c>
    </row>
    <row r="104" spans="2:8" x14ac:dyDescent="0.2">
      <c r="D104" s="1"/>
      <c r="E104" s="1"/>
      <c r="H104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activeCell="D6" sqref="D6"/>
    </sheetView>
  </sheetViews>
  <sheetFormatPr defaultRowHeight="12.75" x14ac:dyDescent="0.2"/>
  <cols>
    <col min="1" max="1" width="24.42578125" style="2" bestFit="1" customWidth="1"/>
    <col min="2" max="2" width="7" style="4" customWidth="1"/>
    <col min="3" max="3" width="8.42578125" style="4" bestFit="1" customWidth="1"/>
    <col min="4" max="4" width="7" style="4" customWidth="1"/>
    <col min="5" max="5" width="4.140625" style="2" customWidth="1"/>
    <col min="6" max="7" width="9.140625" style="2"/>
    <col min="8" max="8" width="3.85546875" style="2" customWidth="1"/>
    <col min="9" max="16384" width="9.140625" style="2"/>
  </cols>
  <sheetData>
    <row r="1" spans="1:4" x14ac:dyDescent="0.2">
      <c r="A1" s="24" t="s">
        <v>17</v>
      </c>
      <c r="B1" s="25" t="s">
        <v>1</v>
      </c>
      <c r="C1" s="25" t="s">
        <v>2</v>
      </c>
      <c r="D1" s="25" t="s">
        <v>20</v>
      </c>
    </row>
    <row r="2" spans="1:4" x14ac:dyDescent="0.2">
      <c r="A2" s="3" t="s">
        <v>18</v>
      </c>
      <c r="B2" s="4">
        <v>-0.81169999999999998</v>
      </c>
      <c r="C2" s="4">
        <f>EXP(B2)/(1+EXP(B2))</f>
        <v>0.30752835436056863</v>
      </c>
      <c r="D2" s="4">
        <f>EXP(B2)</f>
        <v>0.444102449966158</v>
      </c>
    </row>
    <row r="3" spans="1:4" x14ac:dyDescent="0.2">
      <c r="A3" s="3" t="s">
        <v>19</v>
      </c>
      <c r="B3" s="4">
        <v>-1.1720999999999999</v>
      </c>
      <c r="C3" s="4">
        <f>EXP(B3)/(1+EXP(B3))</f>
        <v>0.23647560918549204</v>
      </c>
      <c r="D3" s="4">
        <f>EXP(B3)</f>
        <v>0.30971585456913303</v>
      </c>
    </row>
    <row r="4" spans="1:4" x14ac:dyDescent="0.2">
      <c r="A4" s="3"/>
    </row>
    <row r="5" spans="1:4" x14ac:dyDescent="0.2">
      <c r="A5" s="3" t="s">
        <v>22</v>
      </c>
      <c r="B5" s="4">
        <v>-1.4696</v>
      </c>
      <c r="C5" s="4">
        <f>EXP(B5)/(1+EXP(B5))</f>
        <v>0.18700341961071815</v>
      </c>
      <c r="D5" s="4">
        <f>EXP(B5)</f>
        <v>0.23001747377729012</v>
      </c>
    </row>
    <row r="6" spans="1:4" x14ac:dyDescent="0.2">
      <c r="A6" s="3" t="s">
        <v>21</v>
      </c>
      <c r="B6" s="4">
        <v>-1.4696</v>
      </c>
      <c r="D6" s="50">
        <f>EXP(B6)</f>
        <v>0.23001747377729012</v>
      </c>
    </row>
    <row r="8" spans="1:4" x14ac:dyDescent="0.2">
      <c r="A8" s="3" t="s">
        <v>26</v>
      </c>
      <c r="B8" s="4">
        <v>-1.5598000000000001</v>
      </c>
      <c r="C8" s="4">
        <f>EXP(B8)/(1+EXP(B8))</f>
        <v>0.17367534759001446</v>
      </c>
      <c r="D8" s="4">
        <f>EXP(B8)</f>
        <v>0.21017810261800648</v>
      </c>
    </row>
    <row r="9" spans="1:4" x14ac:dyDescent="0.2">
      <c r="A9" s="3" t="s">
        <v>27</v>
      </c>
      <c r="B9" s="4">
        <v>-1.5174000000000001</v>
      </c>
      <c r="D9" s="4">
        <f>EXP(B9)</f>
        <v>0.21928127774556508</v>
      </c>
    </row>
    <row r="10" spans="1:4" x14ac:dyDescent="0.2">
      <c r="A10" s="3" t="s">
        <v>28</v>
      </c>
      <c r="B10" s="4">
        <v>-0.372</v>
      </c>
      <c r="D10" s="4">
        <f>EXP(B10)</f>
        <v>0.68935424252422239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2" sqref="D22"/>
    </sheetView>
  </sheetViews>
  <sheetFormatPr defaultColWidth="9" defaultRowHeight="15" x14ac:dyDescent="0.25"/>
  <cols>
    <col min="1" max="1" width="37.7109375" style="5" customWidth="1"/>
    <col min="2" max="2" width="11.85546875" style="23" customWidth="1"/>
    <col min="3" max="3" width="9.85546875" style="23" customWidth="1"/>
    <col min="4" max="4" width="10.140625" style="23" bestFit="1" customWidth="1"/>
    <col min="5" max="5" width="9.7109375" style="6" customWidth="1"/>
    <col min="6" max="6" width="13" style="23" customWidth="1"/>
    <col min="7" max="7" width="7.28515625" style="6" customWidth="1"/>
    <col min="8" max="8" width="11.85546875" style="7" bestFit="1" customWidth="1"/>
    <col min="9" max="16384" width="9" style="5"/>
  </cols>
  <sheetData>
    <row r="1" spans="1:9" ht="30.6" customHeight="1" x14ac:dyDescent="0.25">
      <c r="A1" s="51" t="s">
        <v>3</v>
      </c>
      <c r="B1" s="51"/>
      <c r="C1" s="51"/>
      <c r="D1" s="51"/>
      <c r="E1" s="51"/>
      <c r="F1" s="51"/>
      <c r="G1" s="51"/>
      <c r="H1" s="51"/>
    </row>
    <row r="3" spans="1:9" ht="31.9" customHeight="1" x14ac:dyDescent="0.25">
      <c r="A3" s="47" t="s">
        <v>0</v>
      </c>
      <c r="B3" s="48" t="s">
        <v>4</v>
      </c>
      <c r="C3" s="48" t="s">
        <v>5</v>
      </c>
      <c r="D3" s="48" t="s">
        <v>6</v>
      </c>
      <c r="E3" s="47" t="s">
        <v>7</v>
      </c>
      <c r="F3" s="48" t="s">
        <v>8</v>
      </c>
      <c r="G3" s="47" t="s">
        <v>9</v>
      </c>
      <c r="H3" s="49" t="s">
        <v>10</v>
      </c>
      <c r="I3" s="8"/>
    </row>
    <row r="4" spans="1:9" x14ac:dyDescent="0.25">
      <c r="A4" s="8"/>
      <c r="B4" s="22"/>
      <c r="C4" s="22"/>
      <c r="D4" s="22"/>
      <c r="E4" s="8"/>
      <c r="F4" s="22"/>
      <c r="G4" s="8"/>
      <c r="H4" s="9"/>
      <c r="I4" s="8"/>
    </row>
    <row r="5" spans="1:9" s="10" customFormat="1" x14ac:dyDescent="0.25">
      <c r="A5" s="29" t="s">
        <v>11</v>
      </c>
      <c r="B5" s="30">
        <v>16145.89</v>
      </c>
      <c r="C5" s="30">
        <v>16147.89</v>
      </c>
      <c r="D5" s="30">
        <v>16155.37</v>
      </c>
      <c r="E5" s="31">
        <v>1</v>
      </c>
      <c r="F5" s="30"/>
      <c r="G5" s="31"/>
      <c r="H5" s="32"/>
      <c r="I5" s="11"/>
    </row>
    <row r="6" spans="1:9" s="10" customFormat="1" x14ac:dyDescent="0.25">
      <c r="A6" s="29" t="s">
        <v>12</v>
      </c>
      <c r="B6" s="30">
        <v>13172.43</v>
      </c>
      <c r="C6" s="30">
        <v>13172.43</v>
      </c>
      <c r="D6" s="30">
        <v>13181.52</v>
      </c>
      <c r="E6" s="31">
        <v>2</v>
      </c>
      <c r="F6" s="30"/>
      <c r="G6" s="31"/>
      <c r="H6" s="31"/>
      <c r="I6" s="11"/>
    </row>
    <row r="7" spans="1:9" s="10" customFormat="1" x14ac:dyDescent="0.25">
      <c r="A7" s="33" t="s">
        <v>13</v>
      </c>
      <c r="B7" s="30"/>
      <c r="C7" s="30"/>
      <c r="D7" s="30"/>
      <c r="E7" s="31"/>
      <c r="F7" s="34">
        <f>ABS(B5-B6)</f>
        <v>2973.4599999999991</v>
      </c>
      <c r="G7" s="35">
        <f>ABS(E5-E6)</f>
        <v>1</v>
      </c>
      <c r="H7" s="36">
        <f>CHIDIST(F7,G7)</f>
        <v>0</v>
      </c>
      <c r="I7" s="11"/>
    </row>
    <row r="8" spans="1:9" s="10" customFormat="1" x14ac:dyDescent="0.25">
      <c r="A8" s="33"/>
      <c r="B8" s="30"/>
      <c r="C8" s="30"/>
      <c r="D8" s="30"/>
      <c r="E8" s="31"/>
      <c r="F8" s="34"/>
      <c r="G8" s="35"/>
      <c r="H8" s="36"/>
      <c r="I8" s="11"/>
    </row>
    <row r="9" spans="1:9" x14ac:dyDescent="0.25">
      <c r="A9" s="37" t="s">
        <v>25</v>
      </c>
      <c r="B9" s="34">
        <v>13103.22</v>
      </c>
      <c r="C9" s="34">
        <v>13109.22</v>
      </c>
      <c r="D9" s="34">
        <v>13116.85</v>
      </c>
      <c r="E9" s="35">
        <v>3</v>
      </c>
      <c r="F9" s="38"/>
      <c r="G9" s="37"/>
      <c r="H9" s="36"/>
    </row>
    <row r="10" spans="1:9" x14ac:dyDescent="0.25">
      <c r="A10" s="33" t="s">
        <v>14</v>
      </c>
      <c r="B10" s="34"/>
      <c r="C10" s="34"/>
      <c r="D10" s="34"/>
      <c r="E10" s="35"/>
      <c r="F10" s="34">
        <f>ABS(B6-B9)</f>
        <v>69.210000000000946</v>
      </c>
      <c r="G10" s="35">
        <f>ABS(E6-E9)</f>
        <v>1</v>
      </c>
      <c r="H10" s="36">
        <f>CHIDIST(F10,G10)</f>
        <v>8.8518093719517273E-17</v>
      </c>
    </row>
    <row r="11" spans="1:9" x14ac:dyDescent="0.25">
      <c r="A11" s="37" t="s">
        <v>24</v>
      </c>
      <c r="B11" s="34">
        <v>12390.67</v>
      </c>
      <c r="C11" s="34">
        <v>12398.67</v>
      </c>
      <c r="D11" s="34">
        <v>12408.85</v>
      </c>
      <c r="E11" s="35">
        <v>4</v>
      </c>
      <c r="F11" s="38"/>
      <c r="G11" s="37"/>
      <c r="H11" s="36"/>
    </row>
    <row r="12" spans="1:9" x14ac:dyDescent="0.25">
      <c r="A12" s="33" t="s">
        <v>15</v>
      </c>
      <c r="B12" s="34"/>
      <c r="C12" s="34"/>
      <c r="D12" s="34"/>
      <c r="E12" s="35"/>
      <c r="F12" s="34">
        <f>ABS(B9-B11)</f>
        <v>712.54999999999927</v>
      </c>
      <c r="G12" s="35">
        <f>ABS(E9-E11)</f>
        <v>1</v>
      </c>
      <c r="H12" s="36">
        <f>CHIDIST(F12,G12)</f>
        <v>5.5803119771995938E-157</v>
      </c>
    </row>
    <row r="13" spans="1:9" x14ac:dyDescent="0.25">
      <c r="A13" s="37" t="s">
        <v>23</v>
      </c>
      <c r="B13" s="34">
        <v>12352.01</v>
      </c>
      <c r="C13" s="34">
        <v>12364.01</v>
      </c>
      <c r="D13" s="34">
        <v>12379.27</v>
      </c>
      <c r="E13" s="35">
        <v>6</v>
      </c>
      <c r="F13" s="38"/>
      <c r="G13" s="37"/>
      <c r="H13" s="36"/>
    </row>
    <row r="14" spans="1:9" x14ac:dyDescent="0.25">
      <c r="A14" s="33" t="s">
        <v>16</v>
      </c>
      <c r="B14" s="34"/>
      <c r="C14" s="34"/>
      <c r="D14" s="34"/>
      <c r="E14" s="35"/>
      <c r="F14" s="34">
        <f>ABS(B11-B13)</f>
        <v>38.659999999999854</v>
      </c>
      <c r="G14" s="35">
        <f>ABS(E11-E13)</f>
        <v>2</v>
      </c>
      <c r="H14" s="36">
        <f>CHIDIST(F14,G14)</f>
        <v>4.0279833325336812E-9</v>
      </c>
    </row>
    <row r="15" spans="1:9" x14ac:dyDescent="0.25">
      <c r="A15" s="37" t="s">
        <v>42</v>
      </c>
      <c r="B15" s="34">
        <v>12347.84</v>
      </c>
      <c r="C15" s="34">
        <v>12363.84</v>
      </c>
      <c r="D15" s="34">
        <v>12384.19</v>
      </c>
      <c r="E15" s="35">
        <v>8</v>
      </c>
      <c r="F15" s="38"/>
      <c r="G15" s="37"/>
      <c r="H15" s="36"/>
    </row>
    <row r="16" spans="1:9" x14ac:dyDescent="0.25">
      <c r="A16" s="33" t="s">
        <v>41</v>
      </c>
      <c r="B16" s="34"/>
      <c r="C16" s="34"/>
      <c r="D16" s="34"/>
      <c r="E16" s="35"/>
      <c r="F16" s="34">
        <f>ABS(B13-B15)</f>
        <v>4.1700000000000728</v>
      </c>
      <c r="G16" s="35">
        <f>ABS(E13-E15)</f>
        <v>2</v>
      </c>
      <c r="H16" s="36">
        <f>CHIDIST(F16,G16)</f>
        <v>0.12430712016577486</v>
      </c>
    </row>
    <row r="17" spans="1:8" x14ac:dyDescent="0.25">
      <c r="A17" s="33"/>
      <c r="B17" s="34"/>
      <c r="C17" s="34"/>
      <c r="D17" s="34"/>
      <c r="E17" s="35"/>
      <c r="F17" s="34"/>
      <c r="G17" s="35"/>
      <c r="H17" s="36"/>
    </row>
    <row r="18" spans="1:8" x14ac:dyDescent="0.25">
      <c r="A18" s="13"/>
    </row>
    <row r="19" spans="1:8" x14ac:dyDescent="0.25">
      <c r="A19" s="12"/>
    </row>
    <row r="20" spans="1:8" x14ac:dyDescent="0.25">
      <c r="A20" s="12"/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85" zoomScaleNormal="85" workbookViewId="0">
      <selection activeCell="C8" sqref="C8"/>
    </sheetView>
  </sheetViews>
  <sheetFormatPr defaultRowHeight="15" x14ac:dyDescent="0.25"/>
  <cols>
    <col min="1" max="1" width="35" style="5" customWidth="1"/>
    <col min="2" max="2" width="21.42578125" style="5" bestFit="1" customWidth="1"/>
    <col min="3" max="3" width="13" style="5" bestFit="1" customWidth="1"/>
    <col min="4" max="4" width="19.28515625" style="5" bestFit="1" customWidth="1"/>
    <col min="5" max="5" width="10" style="5" customWidth="1"/>
    <col min="6" max="9" width="10.140625" style="14" bestFit="1" customWidth="1"/>
    <col min="10" max="16384" width="9.140625" style="5"/>
  </cols>
  <sheetData>
    <row r="1" spans="1:9" x14ac:dyDescent="0.25">
      <c r="A1" s="15" t="s">
        <v>37</v>
      </c>
      <c r="B1" s="15"/>
    </row>
    <row r="2" spans="1:9" x14ac:dyDescent="0.25">
      <c r="F2" s="52" t="s">
        <v>1</v>
      </c>
      <c r="G2" s="52"/>
      <c r="H2" s="52" t="s">
        <v>40</v>
      </c>
      <c r="I2" s="52"/>
    </row>
    <row r="3" spans="1:9" x14ac:dyDescent="0.25">
      <c r="A3" s="27" t="s">
        <v>0</v>
      </c>
      <c r="B3" s="27" t="s">
        <v>36</v>
      </c>
      <c r="C3" s="27" t="s">
        <v>35</v>
      </c>
      <c r="D3" s="27" t="s">
        <v>34</v>
      </c>
      <c r="E3" s="27" t="s">
        <v>33</v>
      </c>
      <c r="F3" s="28" t="s">
        <v>32</v>
      </c>
      <c r="G3" s="28" t="s">
        <v>31</v>
      </c>
      <c r="H3" s="28" t="s">
        <v>32</v>
      </c>
      <c r="I3" s="28" t="s">
        <v>31</v>
      </c>
    </row>
    <row r="5" spans="1:9" x14ac:dyDescent="0.25">
      <c r="A5" s="5" t="s">
        <v>38</v>
      </c>
      <c r="B5" s="5" t="s">
        <v>30</v>
      </c>
      <c r="C5" s="5">
        <v>-1.1720999999999999</v>
      </c>
      <c r="D5" s="5">
        <v>1.9544999999999999</v>
      </c>
      <c r="E5" s="14">
        <f>1.96*SQRT(D5)</f>
        <v>2.7401472953109653</v>
      </c>
      <c r="F5" s="14">
        <f xml:space="preserve"> C5-E5</f>
        <v>-3.9122472953109653</v>
      </c>
      <c r="G5" s="14">
        <f>C5+E5</f>
        <v>1.5680472953109654</v>
      </c>
      <c r="H5" s="14">
        <f>EXP(F5)/(1+EXP(F5))</f>
        <v>1.9603531993119989E-2</v>
      </c>
      <c r="I5" s="14">
        <f>EXP(G5)/(1+EXP(G5))</f>
        <v>0.82750505657175555</v>
      </c>
    </row>
    <row r="6" spans="1:9" x14ac:dyDescent="0.25">
      <c r="E6" s="14"/>
    </row>
    <row r="7" spans="1:9" x14ac:dyDescent="0.25">
      <c r="A7" s="5" t="s">
        <v>29</v>
      </c>
      <c r="B7" s="5" t="s">
        <v>39</v>
      </c>
      <c r="C7" s="5">
        <v>-0.34339999999999998</v>
      </c>
      <c r="D7" s="5">
        <v>1.6080000000000001E-2</v>
      </c>
      <c r="E7" s="14">
        <f>1.96*SQRT(D7)</f>
        <v>0.24854160215143059</v>
      </c>
      <c r="F7" s="14">
        <f xml:space="preserve"> C7-E7</f>
        <v>-0.59194160215143055</v>
      </c>
      <c r="G7" s="14">
        <f>C7+E7</f>
        <v>-9.4858397848569392E-2</v>
      </c>
    </row>
  </sheetData>
  <mergeCells count="2">
    <mergeCell ref="F2:G2"/>
    <mergeCell ref="H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2"/>
  <sheetViews>
    <sheetView workbookViewId="0">
      <selection activeCell="N44" sqref="N44"/>
    </sheetView>
  </sheetViews>
  <sheetFormatPr defaultRowHeight="12.75" x14ac:dyDescent="0.2"/>
  <cols>
    <col min="2" max="2" width="10.42578125" bestFit="1" customWidth="1"/>
    <col min="3" max="3" width="9.7109375" bestFit="1" customWidth="1"/>
    <col min="6" max="6" width="2.7109375" customWidth="1"/>
    <col min="7" max="7" width="10.42578125" bestFit="1" customWidth="1"/>
    <col min="10" max="10" width="2.7109375" customWidth="1"/>
    <col min="11" max="11" width="10.7109375" bestFit="1" customWidth="1"/>
    <col min="13" max="13" width="3.7109375" customWidth="1"/>
    <col min="14" max="14" width="26.42578125" bestFit="1" customWidth="1"/>
    <col min="15" max="21" width="6.5703125" style="1" customWidth="1"/>
  </cols>
  <sheetData>
    <row r="1" spans="1:21" ht="15" x14ac:dyDescent="0.25">
      <c r="A1" s="53" t="s">
        <v>57</v>
      </c>
      <c r="B1" s="53"/>
      <c r="C1" s="53"/>
      <c r="D1" s="53"/>
      <c r="E1" s="53"/>
      <c r="G1" s="53" t="s">
        <v>43</v>
      </c>
      <c r="H1" s="53"/>
      <c r="I1" s="53"/>
      <c r="K1" s="26" t="s">
        <v>1</v>
      </c>
      <c r="L1" s="26" t="s">
        <v>2</v>
      </c>
    </row>
    <row r="2" spans="1:21" ht="15" x14ac:dyDescent="0.25">
      <c r="A2" s="16" t="s">
        <v>44</v>
      </c>
      <c r="B2" s="16" t="s">
        <v>48</v>
      </c>
      <c r="C2" s="16" t="s">
        <v>47</v>
      </c>
      <c r="D2" s="16" t="s">
        <v>49</v>
      </c>
      <c r="E2" s="16" t="s">
        <v>45</v>
      </c>
      <c r="G2" s="17" t="s">
        <v>48</v>
      </c>
      <c r="H2" s="17" t="s">
        <v>47</v>
      </c>
      <c r="I2" s="17" t="s">
        <v>46</v>
      </c>
      <c r="K2" s="17" t="s">
        <v>50</v>
      </c>
      <c r="L2" s="17" t="s">
        <v>50</v>
      </c>
      <c r="N2" s="20" t="s">
        <v>1</v>
      </c>
      <c r="O2" s="21">
        <v>20</v>
      </c>
      <c r="P2" s="21">
        <v>30</v>
      </c>
      <c r="Q2" s="21">
        <v>40</v>
      </c>
      <c r="R2" s="21">
        <v>50</v>
      </c>
      <c r="S2" s="21">
        <v>60</v>
      </c>
      <c r="T2" s="21">
        <v>70</v>
      </c>
      <c r="U2" s="21">
        <v>80</v>
      </c>
    </row>
    <row r="3" spans="1:21" x14ac:dyDescent="0.2">
      <c r="A3" s="18">
        <v>-1.546</v>
      </c>
      <c r="B3" s="18">
        <v>-0.36880000000000002</v>
      </c>
      <c r="C3" s="18">
        <v>-1.5832999999999999</v>
      </c>
      <c r="D3" s="18">
        <v>-6.9620000000000001E-2</v>
      </c>
      <c r="E3" s="18">
        <v>-6.8500000000000005E-2</v>
      </c>
      <c r="G3">
        <v>-2</v>
      </c>
      <c r="H3" s="19">
        <v>-1</v>
      </c>
      <c r="I3" s="19">
        <f>10*(5+G3+H3)</f>
        <v>20</v>
      </c>
      <c r="K3" s="18">
        <f t="shared" ref="K3:K11" si="0">A3 +(B3*G3) + (C3*H3) + (D3*G3*H3) +(E3*H3*H3)</f>
        <v>0.56715999999999989</v>
      </c>
      <c r="L3" s="18">
        <f>EXP(K3)/(1+EXP(K3))</f>
        <v>0.63810760205769568</v>
      </c>
      <c r="N3" t="s">
        <v>51</v>
      </c>
      <c r="O3" s="1">
        <f>K3</f>
        <v>0.56715999999999989</v>
      </c>
      <c r="Q3" s="1">
        <f>K4</f>
        <v>-3.1200000000000117E-2</v>
      </c>
      <c r="S3" s="1">
        <f>K5</f>
        <v>-0.6295599999999999</v>
      </c>
    </row>
    <row r="4" spans="1:21" x14ac:dyDescent="0.2">
      <c r="A4" s="18">
        <v>-1.546</v>
      </c>
      <c r="B4" s="18">
        <v>-0.36880000000000002</v>
      </c>
      <c r="C4" s="18">
        <v>-1.5832999999999999</v>
      </c>
      <c r="D4" s="18">
        <v>-6.9620000000000001E-2</v>
      </c>
      <c r="E4" s="18">
        <v>-6.8500000000000005E-2</v>
      </c>
      <c r="G4">
        <v>0</v>
      </c>
      <c r="H4" s="19">
        <v>-1</v>
      </c>
      <c r="I4" s="19">
        <f t="shared" ref="I4:I11" si="1">10*(5+G4+H4)</f>
        <v>40</v>
      </c>
      <c r="K4" s="18">
        <f t="shared" si="0"/>
        <v>-3.1200000000000117E-2</v>
      </c>
      <c r="L4" s="18">
        <f t="shared" ref="L4:L11" si="2">EXP(K4)/(1+EXP(K4))</f>
        <v>0.49220063267441294</v>
      </c>
      <c r="N4" t="s">
        <v>52</v>
      </c>
      <c r="P4" s="1">
        <f>K6</f>
        <v>-0.80840000000000001</v>
      </c>
      <c r="R4" s="1">
        <f>K7</f>
        <v>-1.546</v>
      </c>
      <c r="T4" s="1">
        <f>K8</f>
        <v>-2.2835999999999999</v>
      </c>
    </row>
    <row r="5" spans="1:21" x14ac:dyDescent="0.2">
      <c r="A5" s="18">
        <v>-1.546</v>
      </c>
      <c r="B5" s="18">
        <v>-0.36880000000000002</v>
      </c>
      <c r="C5" s="18">
        <v>-1.5832999999999999</v>
      </c>
      <c r="D5" s="18">
        <v>-6.9620000000000001E-2</v>
      </c>
      <c r="E5" s="18">
        <v>-6.8500000000000005E-2</v>
      </c>
      <c r="G5">
        <v>2</v>
      </c>
      <c r="H5" s="19">
        <v>-1</v>
      </c>
      <c r="I5" s="19">
        <f t="shared" si="1"/>
        <v>60</v>
      </c>
      <c r="K5" s="18">
        <f t="shared" si="0"/>
        <v>-0.6295599999999999</v>
      </c>
      <c r="L5" s="18">
        <f t="shared" si="2"/>
        <v>0.34761031316423452</v>
      </c>
      <c r="N5" t="s">
        <v>53</v>
      </c>
      <c r="Q5" s="1">
        <f>K9</f>
        <v>-2.3209600000000004</v>
      </c>
      <c r="S5" s="1">
        <f>K10</f>
        <v>-3.1978</v>
      </c>
      <c r="U5" s="1">
        <f>K11</f>
        <v>-4.0746399999999996</v>
      </c>
    </row>
    <row r="6" spans="1:21" x14ac:dyDescent="0.2">
      <c r="A6" s="18">
        <v>-1.546</v>
      </c>
      <c r="B6" s="18">
        <v>-0.36880000000000002</v>
      </c>
      <c r="C6" s="18">
        <v>-1.5832999999999999</v>
      </c>
      <c r="D6" s="18">
        <v>-6.9620000000000001E-2</v>
      </c>
      <c r="E6" s="18">
        <v>-6.8500000000000005E-2</v>
      </c>
      <c r="G6">
        <v>-2</v>
      </c>
      <c r="H6" s="19">
        <v>0</v>
      </c>
      <c r="I6" s="19">
        <f t="shared" si="1"/>
        <v>30</v>
      </c>
      <c r="K6" s="18">
        <f t="shared" si="0"/>
        <v>-0.80840000000000001</v>
      </c>
      <c r="L6" s="18">
        <f t="shared" si="2"/>
        <v>0.30823155075869424</v>
      </c>
    </row>
    <row r="7" spans="1:21" x14ac:dyDescent="0.2">
      <c r="A7" s="18">
        <v>-1.546</v>
      </c>
      <c r="B7" s="18">
        <v>-0.36880000000000002</v>
      </c>
      <c r="C7" s="18">
        <v>-1.5832999999999999</v>
      </c>
      <c r="D7" s="18">
        <v>-6.9620000000000001E-2</v>
      </c>
      <c r="E7" s="18">
        <v>-6.8500000000000005E-2</v>
      </c>
      <c r="G7">
        <v>0</v>
      </c>
      <c r="H7" s="19">
        <v>0</v>
      </c>
      <c r="I7" s="19">
        <f t="shared" si="1"/>
        <v>50</v>
      </c>
      <c r="K7" s="18">
        <f t="shared" si="0"/>
        <v>-1.546</v>
      </c>
      <c r="L7" s="18">
        <f t="shared" si="2"/>
        <v>0.17566474347849009</v>
      </c>
    </row>
    <row r="8" spans="1:21" ht="15" x14ac:dyDescent="0.25">
      <c r="A8" s="18">
        <v>-1.546</v>
      </c>
      <c r="B8" s="18">
        <v>-0.36880000000000002</v>
      </c>
      <c r="C8" s="18">
        <v>-1.5832999999999999</v>
      </c>
      <c r="D8" s="18">
        <v>-6.9620000000000001E-2</v>
      </c>
      <c r="E8" s="18">
        <v>-6.8500000000000005E-2</v>
      </c>
      <c r="G8">
        <v>2</v>
      </c>
      <c r="H8" s="19">
        <v>0</v>
      </c>
      <c r="I8" s="19">
        <f t="shared" si="1"/>
        <v>70</v>
      </c>
      <c r="K8" s="18">
        <f t="shared" si="0"/>
        <v>-2.2835999999999999</v>
      </c>
      <c r="L8" s="18">
        <f t="shared" si="2"/>
        <v>9.2490340342286356E-2</v>
      </c>
      <c r="N8" s="20" t="s">
        <v>40</v>
      </c>
      <c r="O8" s="21">
        <v>20</v>
      </c>
      <c r="P8" s="21">
        <v>30</v>
      </c>
      <c r="Q8" s="21">
        <v>40</v>
      </c>
      <c r="R8" s="21">
        <v>50</v>
      </c>
      <c r="S8" s="21">
        <v>60</v>
      </c>
      <c r="T8" s="21">
        <v>70</v>
      </c>
      <c r="U8" s="21">
        <v>80</v>
      </c>
    </row>
    <row r="9" spans="1:21" x14ac:dyDescent="0.2">
      <c r="A9" s="18">
        <v>-1.546</v>
      </c>
      <c r="B9" s="18">
        <v>-0.36880000000000002</v>
      </c>
      <c r="C9" s="18">
        <v>-1.5832999999999999</v>
      </c>
      <c r="D9" s="18">
        <v>-6.9620000000000001E-2</v>
      </c>
      <c r="E9" s="18">
        <v>-6.8500000000000005E-2</v>
      </c>
      <c r="G9">
        <v>-2</v>
      </c>
      <c r="H9" s="19">
        <v>1</v>
      </c>
      <c r="I9" s="19">
        <f t="shared" si="1"/>
        <v>40</v>
      </c>
      <c r="K9" s="18">
        <f t="shared" si="0"/>
        <v>-2.3209600000000004</v>
      </c>
      <c r="L9" s="18">
        <f t="shared" si="2"/>
        <v>8.9401875708482945E-2</v>
      </c>
      <c r="N9" t="s">
        <v>51</v>
      </c>
      <c r="O9" s="1">
        <f>L3</f>
        <v>0.63810760205769568</v>
      </c>
      <c r="Q9" s="1">
        <f>L4</f>
        <v>0.49220063267441294</v>
      </c>
      <c r="S9" s="1">
        <f>L5</f>
        <v>0.34761031316423452</v>
      </c>
    </row>
    <row r="10" spans="1:21" x14ac:dyDescent="0.2">
      <c r="A10" s="18">
        <v>-1.546</v>
      </c>
      <c r="B10" s="18">
        <v>-0.36880000000000002</v>
      </c>
      <c r="C10" s="18">
        <v>-1.5832999999999999</v>
      </c>
      <c r="D10" s="18">
        <v>-6.9620000000000001E-2</v>
      </c>
      <c r="E10" s="18">
        <v>-6.8500000000000005E-2</v>
      </c>
      <c r="G10">
        <v>0</v>
      </c>
      <c r="H10" s="19">
        <v>1</v>
      </c>
      <c r="I10" s="19">
        <f t="shared" si="1"/>
        <v>60</v>
      </c>
      <c r="K10" s="18">
        <f t="shared" si="0"/>
        <v>-3.1978</v>
      </c>
      <c r="L10" s="18">
        <f t="shared" si="2"/>
        <v>3.9248596675511449E-2</v>
      </c>
      <c r="N10" t="s">
        <v>52</v>
      </c>
      <c r="P10" s="1">
        <f>L6</f>
        <v>0.30823155075869424</v>
      </c>
      <c r="R10" s="1">
        <f>L7</f>
        <v>0.17566474347849009</v>
      </c>
      <c r="T10" s="1">
        <f>L8</f>
        <v>9.2490340342286356E-2</v>
      </c>
    </row>
    <row r="11" spans="1:21" x14ac:dyDescent="0.2">
      <c r="A11" s="18">
        <v>-1.546</v>
      </c>
      <c r="B11" s="18">
        <v>-0.36880000000000002</v>
      </c>
      <c r="C11" s="18">
        <v>-1.5832999999999999</v>
      </c>
      <c r="D11" s="18">
        <v>-6.9620000000000001E-2</v>
      </c>
      <c r="E11" s="18">
        <v>-6.8500000000000005E-2</v>
      </c>
      <c r="G11">
        <v>2</v>
      </c>
      <c r="H11" s="19">
        <v>1</v>
      </c>
      <c r="I11" s="19">
        <f t="shared" si="1"/>
        <v>80</v>
      </c>
      <c r="K11" s="18">
        <f t="shared" si="0"/>
        <v>-4.0746399999999996</v>
      </c>
      <c r="L11" s="18">
        <f t="shared" si="2"/>
        <v>1.671421911356296E-2</v>
      </c>
      <c r="N11" t="s">
        <v>53</v>
      </c>
      <c r="Q11" s="1">
        <f>L9</f>
        <v>8.9401875708482945E-2</v>
      </c>
      <c r="S11" s="1">
        <f>L10</f>
        <v>3.9248596675511449E-2</v>
      </c>
      <c r="U11" s="1">
        <f>L11</f>
        <v>1.671421911356296E-2</v>
      </c>
    </row>
    <row r="27" spans="1:21" ht="15" x14ac:dyDescent="0.25">
      <c r="A27" s="53" t="s">
        <v>58</v>
      </c>
      <c r="B27" s="53"/>
      <c r="C27" s="53"/>
      <c r="D27" s="53"/>
      <c r="E27" s="53"/>
      <c r="G27" s="53" t="s">
        <v>43</v>
      </c>
      <c r="H27" s="53"/>
      <c r="I27" s="53"/>
      <c r="K27" s="26" t="s">
        <v>54</v>
      </c>
      <c r="L27" s="26" t="s">
        <v>2</v>
      </c>
    </row>
    <row r="28" spans="1:21" ht="15" x14ac:dyDescent="0.25">
      <c r="A28" s="16" t="s">
        <v>44</v>
      </c>
      <c r="B28" s="16" t="s">
        <v>48</v>
      </c>
      <c r="C28" s="16" t="s">
        <v>47</v>
      </c>
      <c r="D28" s="16" t="s">
        <v>49</v>
      </c>
      <c r="E28" s="16" t="s">
        <v>45</v>
      </c>
      <c r="G28" s="17" t="s">
        <v>48</v>
      </c>
      <c r="H28" s="17" t="s">
        <v>47</v>
      </c>
      <c r="I28" s="17" t="s">
        <v>46</v>
      </c>
      <c r="K28" s="17" t="s">
        <v>50</v>
      </c>
      <c r="L28" s="17" t="s">
        <v>50</v>
      </c>
      <c r="N28" s="20" t="s">
        <v>56</v>
      </c>
      <c r="O28" s="21">
        <v>20</v>
      </c>
      <c r="P28" s="21">
        <v>30</v>
      </c>
      <c r="Q28" s="21">
        <v>40</v>
      </c>
      <c r="R28" s="21">
        <v>50</v>
      </c>
      <c r="S28" s="21">
        <v>60</v>
      </c>
      <c r="T28" s="21">
        <v>70</v>
      </c>
      <c r="U28" s="21">
        <v>80</v>
      </c>
    </row>
    <row r="29" spans="1:21" x14ac:dyDescent="0.2">
      <c r="A29" s="18">
        <v>-1.6708000000000001</v>
      </c>
      <c r="B29" s="18">
        <v>-0.32219999999999999</v>
      </c>
      <c r="C29" s="18">
        <v>-1.4115</v>
      </c>
      <c r="D29" s="18">
        <v>-0.1052</v>
      </c>
      <c r="E29" s="18">
        <v>-0.1883</v>
      </c>
      <c r="G29">
        <v>-2</v>
      </c>
      <c r="H29" s="19">
        <v>-1</v>
      </c>
      <c r="I29" s="19">
        <f>10*(5+G29+H29)</f>
        <v>20</v>
      </c>
      <c r="K29" s="18">
        <f t="shared" ref="K29:K37" si="3">A29 +(B29*G29) + (C29*H29) + (D29*G29*H29) +(E29*H29*H29)</f>
        <v>-1.3600000000000223E-2</v>
      </c>
      <c r="L29" s="18">
        <f>1-(EXP(-1*EXP(K29)))</f>
        <v>0.62711755213217568</v>
      </c>
      <c r="N29" t="s">
        <v>51</v>
      </c>
      <c r="O29" s="1">
        <f>K29</f>
        <v>-1.3600000000000223E-2</v>
      </c>
      <c r="Q29" s="1">
        <f>K30</f>
        <v>-0.44760000000000011</v>
      </c>
      <c r="S29" s="1">
        <f>K31</f>
        <v>-0.88159999999999994</v>
      </c>
    </row>
    <row r="30" spans="1:21" x14ac:dyDescent="0.2">
      <c r="A30" s="18">
        <v>-1.6708000000000001</v>
      </c>
      <c r="B30" s="18">
        <v>-0.32219999999999999</v>
      </c>
      <c r="C30" s="18">
        <v>-1.4115</v>
      </c>
      <c r="D30" s="18">
        <v>-0.1052</v>
      </c>
      <c r="E30" s="18">
        <v>-0.1883</v>
      </c>
      <c r="G30">
        <v>0</v>
      </c>
      <c r="H30" s="19">
        <v>-1</v>
      </c>
      <c r="I30" s="19">
        <f t="shared" ref="I30:I37" si="4">10*(5+G30+H30)</f>
        <v>40</v>
      </c>
      <c r="K30" s="18">
        <f t="shared" si="3"/>
        <v>-0.44760000000000011</v>
      </c>
      <c r="L30" s="18">
        <f t="shared" ref="L30:L37" si="5">1-(EXP(-1*EXP(K30)))</f>
        <v>0.47226462099036515</v>
      </c>
      <c r="N30" t="s">
        <v>52</v>
      </c>
      <c r="P30" s="1">
        <f>K32</f>
        <v>-1.0264000000000002</v>
      </c>
      <c r="R30" s="1">
        <f>K33</f>
        <v>-1.6708000000000001</v>
      </c>
      <c r="T30" s="1">
        <f>K34</f>
        <v>-2.3151999999999999</v>
      </c>
    </row>
    <row r="31" spans="1:21" x14ac:dyDescent="0.2">
      <c r="A31" s="18">
        <v>-1.6708000000000001</v>
      </c>
      <c r="B31" s="18">
        <v>-0.32219999999999999</v>
      </c>
      <c r="C31" s="18">
        <v>-1.4115</v>
      </c>
      <c r="D31" s="18">
        <v>-0.1052</v>
      </c>
      <c r="E31" s="18">
        <v>-0.1883</v>
      </c>
      <c r="G31">
        <v>2</v>
      </c>
      <c r="H31" s="19">
        <v>-1</v>
      </c>
      <c r="I31" s="19">
        <f t="shared" si="4"/>
        <v>60</v>
      </c>
      <c r="K31" s="18">
        <f t="shared" si="3"/>
        <v>-0.88159999999999994</v>
      </c>
      <c r="L31" s="18">
        <f t="shared" si="5"/>
        <v>0.33907822507225516</v>
      </c>
      <c r="N31" t="s">
        <v>53</v>
      </c>
      <c r="Q31" s="1">
        <f>K35</f>
        <v>-2.4157999999999999</v>
      </c>
      <c r="S31" s="1">
        <f>K36</f>
        <v>-3.2706</v>
      </c>
      <c r="U31" s="1">
        <f>K37</f>
        <v>-4.1254</v>
      </c>
    </row>
    <row r="32" spans="1:21" x14ac:dyDescent="0.2">
      <c r="A32" s="18">
        <v>-1.6708000000000001</v>
      </c>
      <c r="B32" s="18">
        <v>-0.32219999999999999</v>
      </c>
      <c r="C32" s="18">
        <v>-1.4115</v>
      </c>
      <c r="D32" s="18">
        <v>-0.1052</v>
      </c>
      <c r="E32" s="18">
        <v>-0.1883</v>
      </c>
      <c r="G32">
        <v>-2</v>
      </c>
      <c r="H32" s="19">
        <v>0</v>
      </c>
      <c r="I32" s="19">
        <f t="shared" si="4"/>
        <v>30</v>
      </c>
      <c r="K32" s="18">
        <f t="shared" si="3"/>
        <v>-1.0264000000000002</v>
      </c>
      <c r="L32" s="18">
        <f t="shared" si="5"/>
        <v>0.30113277296721785</v>
      </c>
    </row>
    <row r="33" spans="1:21" x14ac:dyDescent="0.2">
      <c r="A33" s="18">
        <v>-1.6708000000000001</v>
      </c>
      <c r="B33" s="18">
        <v>-0.32219999999999999</v>
      </c>
      <c r="C33" s="18">
        <v>-1.4115</v>
      </c>
      <c r="D33" s="18">
        <v>-0.1052</v>
      </c>
      <c r="E33" s="18">
        <v>-0.1883</v>
      </c>
      <c r="G33">
        <v>0</v>
      </c>
      <c r="H33" s="19">
        <v>0</v>
      </c>
      <c r="I33" s="19">
        <f t="shared" si="4"/>
        <v>50</v>
      </c>
      <c r="K33" s="18">
        <f t="shared" si="3"/>
        <v>-1.6708000000000001</v>
      </c>
      <c r="L33" s="18">
        <f t="shared" si="5"/>
        <v>0.17146527360088992</v>
      </c>
    </row>
    <row r="34" spans="1:21" ht="15" x14ac:dyDescent="0.25">
      <c r="A34" s="18">
        <v>-1.6708000000000001</v>
      </c>
      <c r="B34" s="18">
        <v>-0.32219999999999999</v>
      </c>
      <c r="C34" s="18">
        <v>-1.4115</v>
      </c>
      <c r="D34" s="18">
        <v>-0.1052</v>
      </c>
      <c r="E34" s="18">
        <v>-0.1883</v>
      </c>
      <c r="G34">
        <v>2</v>
      </c>
      <c r="H34" s="19">
        <v>0</v>
      </c>
      <c r="I34" s="19">
        <f t="shared" si="4"/>
        <v>70</v>
      </c>
      <c r="K34" s="18">
        <f t="shared" si="3"/>
        <v>-2.3151999999999999</v>
      </c>
      <c r="L34" s="18">
        <f t="shared" si="5"/>
        <v>9.4027596159748095E-2</v>
      </c>
      <c r="N34" s="20" t="s">
        <v>40</v>
      </c>
      <c r="O34" s="21">
        <v>20</v>
      </c>
      <c r="P34" s="21">
        <v>30</v>
      </c>
      <c r="Q34" s="21">
        <v>40</v>
      </c>
      <c r="R34" s="21">
        <v>50</v>
      </c>
      <c r="S34" s="21">
        <v>60</v>
      </c>
      <c r="T34" s="21">
        <v>70</v>
      </c>
      <c r="U34" s="21">
        <v>80</v>
      </c>
    </row>
    <row r="35" spans="1:21" x14ac:dyDescent="0.2">
      <c r="A35" s="18">
        <v>-1.6708000000000001</v>
      </c>
      <c r="B35" s="18">
        <v>-0.32219999999999999</v>
      </c>
      <c r="C35" s="18">
        <v>-1.4115</v>
      </c>
      <c r="D35" s="18">
        <v>-0.1052</v>
      </c>
      <c r="E35" s="18">
        <v>-0.1883</v>
      </c>
      <c r="G35">
        <v>-2</v>
      </c>
      <c r="H35" s="19">
        <v>1</v>
      </c>
      <c r="I35" s="19">
        <f t="shared" si="4"/>
        <v>40</v>
      </c>
      <c r="K35" s="18">
        <f t="shared" si="3"/>
        <v>-2.4157999999999999</v>
      </c>
      <c r="L35" s="18">
        <f t="shared" si="5"/>
        <v>8.5425065076537354E-2</v>
      </c>
      <c r="N35" t="s">
        <v>51</v>
      </c>
      <c r="O35" s="1">
        <f>L29</f>
        <v>0.62711755213217568</v>
      </c>
      <c r="Q35" s="1">
        <f>L30</f>
        <v>0.47226462099036515</v>
      </c>
      <c r="S35" s="1">
        <f>L31</f>
        <v>0.33907822507225516</v>
      </c>
    </row>
    <row r="36" spans="1:21" x14ac:dyDescent="0.2">
      <c r="A36" s="18">
        <v>-1.6708000000000001</v>
      </c>
      <c r="B36" s="18">
        <v>-0.32219999999999999</v>
      </c>
      <c r="C36" s="18">
        <v>-1.4115</v>
      </c>
      <c r="D36" s="18">
        <v>-0.1052</v>
      </c>
      <c r="E36" s="18">
        <v>-0.1883</v>
      </c>
      <c r="G36">
        <v>0</v>
      </c>
      <c r="H36" s="19">
        <v>1</v>
      </c>
      <c r="I36" s="19">
        <f t="shared" si="4"/>
        <v>60</v>
      </c>
      <c r="K36" s="18">
        <f t="shared" si="3"/>
        <v>-3.2706</v>
      </c>
      <c r="L36" s="18">
        <f t="shared" si="5"/>
        <v>3.7271299425494564E-2</v>
      </c>
      <c r="N36" t="s">
        <v>52</v>
      </c>
      <c r="P36" s="1">
        <f>L32</f>
        <v>0.30113277296721785</v>
      </c>
      <c r="R36" s="1">
        <f>L33</f>
        <v>0.17146527360088992</v>
      </c>
      <c r="T36" s="1">
        <f>L34</f>
        <v>9.4027596159748095E-2</v>
      </c>
    </row>
    <row r="37" spans="1:21" x14ac:dyDescent="0.2">
      <c r="A37" s="18">
        <v>-1.6708000000000001</v>
      </c>
      <c r="B37" s="18">
        <v>-0.32219999999999999</v>
      </c>
      <c r="C37" s="18">
        <v>-1.4115</v>
      </c>
      <c r="D37" s="18">
        <v>-0.1052</v>
      </c>
      <c r="E37" s="18">
        <v>-0.1883</v>
      </c>
      <c r="G37">
        <v>2</v>
      </c>
      <c r="H37" s="19">
        <v>1</v>
      </c>
      <c r="I37" s="19">
        <f t="shared" si="4"/>
        <v>80</v>
      </c>
      <c r="K37" s="18">
        <f t="shared" si="3"/>
        <v>-4.1254</v>
      </c>
      <c r="L37" s="18">
        <f t="shared" si="5"/>
        <v>1.6027205800398292E-2</v>
      </c>
      <c r="N37" t="s">
        <v>53</v>
      </c>
      <c r="Q37" s="1">
        <f>L35</f>
        <v>8.5425065076537354E-2</v>
      </c>
      <c r="S37" s="1">
        <f>L36</f>
        <v>3.7271299425494564E-2</v>
      </c>
      <c r="U37" s="1">
        <f>L37</f>
        <v>1.6027205800398292E-2</v>
      </c>
    </row>
    <row r="54" spans="1:21" ht="15" x14ac:dyDescent="0.25">
      <c r="A54" s="53" t="s">
        <v>59</v>
      </c>
      <c r="B54" s="53"/>
      <c r="C54" s="53"/>
      <c r="D54" s="53"/>
      <c r="E54" s="53"/>
      <c r="G54" s="53" t="s">
        <v>43</v>
      </c>
      <c r="H54" s="53"/>
      <c r="I54" s="53"/>
      <c r="K54" s="26" t="s">
        <v>55</v>
      </c>
      <c r="L54" s="26" t="s">
        <v>2</v>
      </c>
    </row>
    <row r="55" spans="1:21" ht="15" x14ac:dyDescent="0.25">
      <c r="A55" s="16" t="s">
        <v>44</v>
      </c>
      <c r="B55" s="16" t="s">
        <v>48</v>
      </c>
      <c r="C55" s="16" t="s">
        <v>47</v>
      </c>
      <c r="D55" s="16" t="s">
        <v>49</v>
      </c>
      <c r="E55" s="16" t="s">
        <v>45</v>
      </c>
      <c r="G55" s="17" t="s">
        <v>48</v>
      </c>
      <c r="H55" s="17" t="s">
        <v>47</v>
      </c>
      <c r="I55" s="17" t="s">
        <v>46</v>
      </c>
      <c r="K55" s="17" t="s">
        <v>50</v>
      </c>
      <c r="L55" s="17" t="s">
        <v>50</v>
      </c>
      <c r="N55" s="20" t="s">
        <v>55</v>
      </c>
      <c r="O55" s="21">
        <v>20</v>
      </c>
      <c r="P55" s="21">
        <v>30</v>
      </c>
      <c r="Q55" s="21">
        <v>40</v>
      </c>
      <c r="R55" s="21">
        <v>50</v>
      </c>
      <c r="S55" s="21">
        <v>60</v>
      </c>
      <c r="T55" s="21">
        <v>70</v>
      </c>
      <c r="U55" s="21">
        <v>80</v>
      </c>
    </row>
    <row r="56" spans="1:21" x14ac:dyDescent="0.2">
      <c r="A56" s="18">
        <v>-0.48870000000000002</v>
      </c>
      <c r="B56" s="18">
        <v>-0.18410000000000001</v>
      </c>
      <c r="C56" s="18">
        <v>-0.74850000000000005</v>
      </c>
      <c r="D56" s="18">
        <v>1.8239999999999999E-2</v>
      </c>
      <c r="E56" s="18">
        <v>0.13539999999999999</v>
      </c>
      <c r="G56">
        <v>-2</v>
      </c>
      <c r="H56" s="19">
        <v>-1</v>
      </c>
      <c r="I56" s="19">
        <f>10*(5+G56+H56)</f>
        <v>20</v>
      </c>
      <c r="K56" s="18">
        <f t="shared" ref="K56:K64" si="6">A56 +(B56*G56) + (C56*H56) + (D56*G56*H56) +(E56*H56*H56)</f>
        <v>0.79988000000000004</v>
      </c>
      <c r="L56" s="18">
        <f>EXP(-1*EXP(-1*K56))</f>
        <v>0.6380217617913595</v>
      </c>
      <c r="N56" t="s">
        <v>51</v>
      </c>
      <c r="O56" s="1">
        <f>K56</f>
        <v>0.79988000000000004</v>
      </c>
      <c r="Q56" s="1">
        <f>K57</f>
        <v>0.3952</v>
      </c>
      <c r="S56" s="1">
        <f>K58</f>
        <v>-9.4799999999999607E-3</v>
      </c>
    </row>
    <row r="57" spans="1:21" x14ac:dyDescent="0.2">
      <c r="A57" s="18">
        <v>-0.48870000000000002</v>
      </c>
      <c r="B57" s="18">
        <v>-0.18410000000000001</v>
      </c>
      <c r="C57" s="18">
        <v>-0.74850000000000005</v>
      </c>
      <c r="D57" s="18">
        <v>1.8239999999999999E-2</v>
      </c>
      <c r="E57" s="18">
        <v>0.13539999999999999</v>
      </c>
      <c r="G57">
        <v>0</v>
      </c>
      <c r="H57" s="19">
        <v>-1</v>
      </c>
      <c r="I57" s="19">
        <f t="shared" ref="I57:I64" si="7">10*(5+G57+H57)</f>
        <v>40</v>
      </c>
      <c r="K57" s="18">
        <f t="shared" si="6"/>
        <v>0.3952</v>
      </c>
      <c r="L57" s="18">
        <f t="shared" ref="L57:L64" si="8">EXP(-1*EXP(-1*K57))</f>
        <v>0.50989762091785573</v>
      </c>
      <c r="N57" t="s">
        <v>52</v>
      </c>
      <c r="P57" s="1">
        <f>K59</f>
        <v>-0.1205</v>
      </c>
      <c r="R57" s="1">
        <f>K60</f>
        <v>-0.48870000000000002</v>
      </c>
      <c r="T57" s="1">
        <f>K61</f>
        <v>-0.8569</v>
      </c>
    </row>
    <row r="58" spans="1:21" x14ac:dyDescent="0.2">
      <c r="A58" s="18">
        <v>-0.48870000000000002</v>
      </c>
      <c r="B58" s="18">
        <v>-0.18410000000000001</v>
      </c>
      <c r="C58" s="18">
        <v>-0.74850000000000005</v>
      </c>
      <c r="D58" s="18">
        <v>1.8239999999999999E-2</v>
      </c>
      <c r="E58" s="18">
        <v>0.13539999999999999</v>
      </c>
      <c r="G58">
        <v>2</v>
      </c>
      <c r="H58" s="19">
        <v>-1</v>
      </c>
      <c r="I58" s="19">
        <f t="shared" si="7"/>
        <v>60</v>
      </c>
      <c r="K58" s="18">
        <f t="shared" si="6"/>
        <v>-9.4799999999999607E-3</v>
      </c>
      <c r="L58" s="18">
        <f t="shared" si="8"/>
        <v>0.36439199642959291</v>
      </c>
      <c r="N58" t="s">
        <v>53</v>
      </c>
      <c r="Q58" s="1">
        <f>K62</f>
        <v>-0.77007999999999999</v>
      </c>
      <c r="S58" s="1">
        <f>K63</f>
        <v>-1.1018000000000001</v>
      </c>
      <c r="U58" s="1">
        <f>K64</f>
        <v>-1.4335199999999999</v>
      </c>
    </row>
    <row r="59" spans="1:21" x14ac:dyDescent="0.2">
      <c r="A59" s="18">
        <v>-0.48870000000000002</v>
      </c>
      <c r="B59" s="18">
        <v>-0.18410000000000001</v>
      </c>
      <c r="C59" s="18">
        <v>-0.74850000000000005</v>
      </c>
      <c r="D59" s="18">
        <v>1.8239999999999999E-2</v>
      </c>
      <c r="E59" s="18">
        <v>0.13539999999999999</v>
      </c>
      <c r="G59">
        <v>-2</v>
      </c>
      <c r="H59" s="19">
        <v>0</v>
      </c>
      <c r="I59" s="19">
        <f t="shared" si="7"/>
        <v>30</v>
      </c>
      <c r="K59" s="18">
        <f t="shared" si="6"/>
        <v>-0.1205</v>
      </c>
      <c r="L59" s="18">
        <f t="shared" si="8"/>
        <v>0.32366030939568569</v>
      </c>
    </row>
    <row r="60" spans="1:21" x14ac:dyDescent="0.2">
      <c r="A60" s="18">
        <v>-0.48870000000000002</v>
      </c>
      <c r="B60" s="18">
        <v>-0.18410000000000001</v>
      </c>
      <c r="C60" s="18">
        <v>-0.74850000000000005</v>
      </c>
      <c r="D60" s="18">
        <v>1.8239999999999999E-2</v>
      </c>
      <c r="E60" s="18">
        <v>0.13539999999999999</v>
      </c>
      <c r="G60">
        <v>0</v>
      </c>
      <c r="H60" s="19">
        <v>0</v>
      </c>
      <c r="I60" s="19">
        <f t="shared" si="7"/>
        <v>50</v>
      </c>
      <c r="K60" s="18">
        <f t="shared" si="6"/>
        <v>-0.48870000000000002</v>
      </c>
      <c r="L60" s="18">
        <f t="shared" si="8"/>
        <v>0.19589125648317424</v>
      </c>
    </row>
    <row r="61" spans="1:21" ht="15" x14ac:dyDescent="0.25">
      <c r="A61" s="18">
        <v>-0.48870000000000002</v>
      </c>
      <c r="B61" s="18">
        <v>-0.18410000000000001</v>
      </c>
      <c r="C61" s="18">
        <v>-0.74850000000000005</v>
      </c>
      <c r="D61" s="18">
        <v>1.8239999999999999E-2</v>
      </c>
      <c r="E61" s="18">
        <v>0.13539999999999999</v>
      </c>
      <c r="G61">
        <v>2</v>
      </c>
      <c r="H61" s="19">
        <v>0</v>
      </c>
      <c r="I61" s="19">
        <f t="shared" si="7"/>
        <v>70</v>
      </c>
      <c r="K61" s="18">
        <f t="shared" si="6"/>
        <v>-0.8569</v>
      </c>
      <c r="L61" s="18">
        <f t="shared" si="8"/>
        <v>9.4813237933806541E-2</v>
      </c>
      <c r="N61" s="20" t="s">
        <v>40</v>
      </c>
      <c r="O61" s="21">
        <v>20</v>
      </c>
      <c r="P61" s="21">
        <v>30</v>
      </c>
      <c r="Q61" s="21">
        <v>40</v>
      </c>
      <c r="R61" s="21">
        <v>50</v>
      </c>
      <c r="S61" s="21">
        <v>60</v>
      </c>
      <c r="T61" s="21">
        <v>70</v>
      </c>
      <c r="U61" s="21">
        <v>80</v>
      </c>
    </row>
    <row r="62" spans="1:21" x14ac:dyDescent="0.2">
      <c r="A62" s="18">
        <v>-0.48870000000000002</v>
      </c>
      <c r="B62" s="18">
        <v>-0.18410000000000001</v>
      </c>
      <c r="C62" s="18">
        <v>-0.74850000000000005</v>
      </c>
      <c r="D62" s="18">
        <v>1.8239999999999999E-2</v>
      </c>
      <c r="E62" s="18">
        <v>0.13539999999999999</v>
      </c>
      <c r="G62">
        <v>-2</v>
      </c>
      <c r="H62" s="19">
        <v>1</v>
      </c>
      <c r="I62" s="19">
        <f t="shared" si="7"/>
        <v>40</v>
      </c>
      <c r="K62" s="18">
        <f t="shared" si="6"/>
        <v>-0.77007999999999999</v>
      </c>
      <c r="L62" s="18">
        <f t="shared" si="8"/>
        <v>0.11533215124144802</v>
      </c>
      <c r="N62" t="s">
        <v>51</v>
      </c>
      <c r="O62" s="1">
        <f>L56</f>
        <v>0.6380217617913595</v>
      </c>
      <c r="Q62" s="1">
        <f>L57</f>
        <v>0.50989762091785573</v>
      </c>
      <c r="S62" s="1">
        <f>L58</f>
        <v>0.36439199642959291</v>
      </c>
    </row>
    <row r="63" spans="1:21" x14ac:dyDescent="0.2">
      <c r="A63" s="18">
        <v>-0.48870000000000002</v>
      </c>
      <c r="B63" s="18">
        <v>-0.18410000000000001</v>
      </c>
      <c r="C63" s="18">
        <v>-0.74850000000000005</v>
      </c>
      <c r="D63" s="18">
        <v>1.8239999999999999E-2</v>
      </c>
      <c r="E63" s="18">
        <v>0.13539999999999999</v>
      </c>
      <c r="G63">
        <v>0</v>
      </c>
      <c r="H63" s="19">
        <v>1</v>
      </c>
      <c r="I63" s="19">
        <f t="shared" si="7"/>
        <v>60</v>
      </c>
      <c r="K63" s="18">
        <f t="shared" si="6"/>
        <v>-1.1018000000000001</v>
      </c>
      <c r="L63" s="18">
        <f t="shared" si="8"/>
        <v>4.9312464885379347E-2</v>
      </c>
      <c r="N63" t="s">
        <v>52</v>
      </c>
      <c r="P63" s="1">
        <f>L59</f>
        <v>0.32366030939568569</v>
      </c>
      <c r="R63" s="1">
        <f>L60</f>
        <v>0.19589125648317424</v>
      </c>
      <c r="T63" s="1">
        <f>L61</f>
        <v>9.4813237933806541E-2</v>
      </c>
    </row>
    <row r="64" spans="1:21" x14ac:dyDescent="0.2">
      <c r="A64" s="18">
        <v>-0.48870000000000002</v>
      </c>
      <c r="B64" s="18">
        <v>-0.18410000000000001</v>
      </c>
      <c r="C64" s="18">
        <v>-0.74850000000000005</v>
      </c>
      <c r="D64" s="18">
        <v>1.8239999999999999E-2</v>
      </c>
      <c r="E64" s="18">
        <v>0.13539999999999999</v>
      </c>
      <c r="G64">
        <v>2</v>
      </c>
      <c r="H64" s="19">
        <v>1</v>
      </c>
      <c r="I64" s="19">
        <f t="shared" si="7"/>
        <v>80</v>
      </c>
      <c r="K64" s="18">
        <f t="shared" si="6"/>
        <v>-1.4335199999999999</v>
      </c>
      <c r="L64" s="18">
        <f t="shared" si="8"/>
        <v>1.5094359751083973E-2</v>
      </c>
      <c r="N64" t="s">
        <v>53</v>
      </c>
      <c r="Q64" s="1">
        <f>L62</f>
        <v>0.11533215124144802</v>
      </c>
      <c r="S64" s="1">
        <f>L63</f>
        <v>4.9312464885379347E-2</v>
      </c>
      <c r="U64" s="1">
        <f>L64</f>
        <v>1.5094359751083973E-2</v>
      </c>
    </row>
    <row r="76" spans="1:1" x14ac:dyDescent="0.2">
      <c r="A76" s="39" t="s">
        <v>60</v>
      </c>
    </row>
    <row r="77" spans="1:1" ht="13.5" x14ac:dyDescent="0.25">
      <c r="A77" s="40"/>
    </row>
    <row r="78" spans="1:1" ht="13.5" x14ac:dyDescent="0.25">
      <c r="A78" s="41"/>
    </row>
    <row r="79" spans="1:1" ht="13.5" x14ac:dyDescent="0.25">
      <c r="A79" s="41" t="s">
        <v>61</v>
      </c>
    </row>
    <row r="80" spans="1:1" ht="13.5" x14ac:dyDescent="0.25">
      <c r="A80" s="41" t="s">
        <v>62</v>
      </c>
    </row>
    <row r="81" spans="1:1" ht="13.5" x14ac:dyDescent="0.25">
      <c r="A81" s="41"/>
    </row>
    <row r="82" spans="1:1" ht="13.5" x14ac:dyDescent="0.25">
      <c r="A82" s="41" t="s">
        <v>63</v>
      </c>
    </row>
    <row r="83" spans="1:1" ht="13.5" x14ac:dyDescent="0.25">
      <c r="A83" s="41" t="s">
        <v>64</v>
      </c>
    </row>
    <row r="84" spans="1:1" ht="13.5" x14ac:dyDescent="0.25">
      <c r="A84" s="41" t="s">
        <v>65</v>
      </c>
    </row>
    <row r="85" spans="1:1" ht="13.5" x14ac:dyDescent="0.25">
      <c r="A85" s="41"/>
    </row>
    <row r="86" spans="1:1" ht="13.5" x14ac:dyDescent="0.25">
      <c r="A86" s="41"/>
    </row>
    <row r="87" spans="1:1" ht="13.5" x14ac:dyDescent="0.25">
      <c r="A87" s="41" t="s">
        <v>66</v>
      </c>
    </row>
    <row r="88" spans="1:1" ht="13.5" x14ac:dyDescent="0.25">
      <c r="A88" s="41"/>
    </row>
    <row r="89" spans="1:1" ht="13.5" x14ac:dyDescent="0.25">
      <c r="A89" s="41" t="s">
        <v>67</v>
      </c>
    </row>
    <row r="90" spans="1:1" ht="13.5" x14ac:dyDescent="0.25">
      <c r="A90" s="41" t="s">
        <v>68</v>
      </c>
    </row>
    <row r="91" spans="1:1" ht="13.5" x14ac:dyDescent="0.25">
      <c r="A91" s="41"/>
    </row>
    <row r="92" spans="1:1" ht="13.5" x14ac:dyDescent="0.25">
      <c r="A92" s="41" t="s">
        <v>69</v>
      </c>
    </row>
    <row r="93" spans="1:1" ht="13.5" x14ac:dyDescent="0.25">
      <c r="A93" s="41" t="s">
        <v>70</v>
      </c>
    </row>
    <row r="94" spans="1:1" ht="13.5" x14ac:dyDescent="0.25">
      <c r="A94" s="41" t="s">
        <v>71</v>
      </c>
    </row>
    <row r="95" spans="1:1" ht="13.5" x14ac:dyDescent="0.25">
      <c r="A95" s="40" t="s">
        <v>72</v>
      </c>
    </row>
    <row r="96" spans="1:1" ht="13.5" x14ac:dyDescent="0.25">
      <c r="A96" s="41" t="s">
        <v>73</v>
      </c>
    </row>
    <row r="97" spans="1:1" ht="13.5" x14ac:dyDescent="0.25">
      <c r="A97" s="41"/>
    </row>
    <row r="98" spans="1:1" ht="13.5" x14ac:dyDescent="0.25">
      <c r="A98" s="41"/>
    </row>
    <row r="99" spans="1:1" x14ac:dyDescent="0.2">
      <c r="A99" s="39" t="s">
        <v>74</v>
      </c>
    </row>
    <row r="100" spans="1:1" ht="13.5" x14ac:dyDescent="0.25">
      <c r="A100" s="41" t="s">
        <v>75</v>
      </c>
    </row>
    <row r="101" spans="1:1" ht="13.5" x14ac:dyDescent="0.25">
      <c r="A101" s="41"/>
    </row>
    <row r="102" spans="1:1" ht="13.5" x14ac:dyDescent="0.25">
      <c r="A102" s="41" t="s">
        <v>61</v>
      </c>
    </row>
    <row r="103" spans="1:1" ht="13.5" x14ac:dyDescent="0.25">
      <c r="A103" s="41" t="s">
        <v>62</v>
      </c>
    </row>
    <row r="104" spans="1:1" ht="13.5" x14ac:dyDescent="0.25">
      <c r="A104" s="41"/>
    </row>
    <row r="105" spans="1:1" ht="13.5" x14ac:dyDescent="0.25">
      <c r="A105" s="41" t="s">
        <v>76</v>
      </c>
    </row>
    <row r="106" spans="1:1" ht="13.5" x14ac:dyDescent="0.25">
      <c r="A106" s="41" t="s">
        <v>77</v>
      </c>
    </row>
    <row r="107" spans="1:1" ht="13.5" x14ac:dyDescent="0.25">
      <c r="A107" s="41" t="s">
        <v>78</v>
      </c>
    </row>
    <row r="108" spans="1:1" ht="13.5" x14ac:dyDescent="0.25">
      <c r="A108" s="41"/>
    </row>
    <row r="109" spans="1:1" ht="13.5" x14ac:dyDescent="0.25">
      <c r="A109" s="41"/>
    </row>
    <row r="110" spans="1:1" ht="13.5" x14ac:dyDescent="0.25">
      <c r="A110" s="41" t="s">
        <v>66</v>
      </c>
    </row>
    <row r="111" spans="1:1" ht="13.5" x14ac:dyDescent="0.25">
      <c r="A111" s="41"/>
    </row>
    <row r="112" spans="1:1" ht="13.5" x14ac:dyDescent="0.25">
      <c r="A112" s="41" t="s">
        <v>67</v>
      </c>
    </row>
    <row r="113" spans="1:1" ht="13.5" x14ac:dyDescent="0.25">
      <c r="A113" s="41" t="s">
        <v>68</v>
      </c>
    </row>
    <row r="114" spans="1:1" ht="13.5" x14ac:dyDescent="0.25">
      <c r="A114" s="41"/>
    </row>
    <row r="115" spans="1:1" ht="13.5" x14ac:dyDescent="0.25">
      <c r="A115" s="41" t="s">
        <v>79</v>
      </c>
    </row>
    <row r="116" spans="1:1" ht="13.5" x14ac:dyDescent="0.25">
      <c r="A116" s="41" t="s">
        <v>80</v>
      </c>
    </row>
    <row r="117" spans="1:1" ht="13.5" x14ac:dyDescent="0.25">
      <c r="A117" s="41" t="s">
        <v>81</v>
      </c>
    </row>
    <row r="118" spans="1:1" ht="13.5" x14ac:dyDescent="0.25">
      <c r="A118" s="40" t="s">
        <v>82</v>
      </c>
    </row>
    <row r="119" spans="1:1" ht="13.5" x14ac:dyDescent="0.25">
      <c r="A119" s="41" t="s">
        <v>83</v>
      </c>
    </row>
    <row r="120" spans="1:1" ht="13.5" x14ac:dyDescent="0.25">
      <c r="A120" s="41"/>
    </row>
    <row r="121" spans="1:1" ht="13.5" x14ac:dyDescent="0.25">
      <c r="A121" s="41"/>
    </row>
    <row r="122" spans="1:1" x14ac:dyDescent="0.2">
      <c r="A122" s="39" t="s">
        <v>84</v>
      </c>
    </row>
    <row r="123" spans="1:1" ht="13.5" x14ac:dyDescent="0.25">
      <c r="A123" s="41" t="s">
        <v>75</v>
      </c>
    </row>
    <row r="124" spans="1:1" ht="13.5" x14ac:dyDescent="0.25">
      <c r="A124" s="41"/>
    </row>
    <row r="125" spans="1:1" ht="13.5" x14ac:dyDescent="0.25">
      <c r="A125" s="41" t="s">
        <v>61</v>
      </c>
    </row>
    <row r="126" spans="1:1" ht="13.5" x14ac:dyDescent="0.25">
      <c r="A126" s="41" t="s">
        <v>62</v>
      </c>
    </row>
    <row r="127" spans="1:1" ht="13.5" x14ac:dyDescent="0.25">
      <c r="A127" s="41"/>
    </row>
    <row r="128" spans="1:1" ht="13.5" x14ac:dyDescent="0.25">
      <c r="A128" s="41" t="s">
        <v>85</v>
      </c>
    </row>
    <row r="129" spans="1:1" ht="13.5" x14ac:dyDescent="0.25">
      <c r="A129" s="41" t="s">
        <v>86</v>
      </c>
    </row>
    <row r="130" spans="1:1" ht="13.5" x14ac:dyDescent="0.25">
      <c r="A130" s="41" t="s">
        <v>87</v>
      </c>
    </row>
    <row r="131" spans="1:1" ht="13.5" x14ac:dyDescent="0.25">
      <c r="A131" s="41"/>
    </row>
    <row r="132" spans="1:1" ht="13.5" x14ac:dyDescent="0.25">
      <c r="A132" s="41"/>
    </row>
    <row r="133" spans="1:1" ht="13.5" x14ac:dyDescent="0.25">
      <c r="A133" s="41" t="s">
        <v>66</v>
      </c>
    </row>
    <row r="134" spans="1:1" ht="13.5" x14ac:dyDescent="0.25">
      <c r="A134" s="41"/>
    </row>
    <row r="135" spans="1:1" ht="13.5" x14ac:dyDescent="0.25">
      <c r="A135" s="41" t="s">
        <v>67</v>
      </c>
    </row>
    <row r="136" spans="1:1" ht="13.5" x14ac:dyDescent="0.25">
      <c r="A136" s="41" t="s">
        <v>68</v>
      </c>
    </row>
    <row r="137" spans="1:1" ht="13.5" x14ac:dyDescent="0.25">
      <c r="A137" s="41"/>
    </row>
    <row r="138" spans="1:1" ht="13.5" x14ac:dyDescent="0.25">
      <c r="A138" s="41" t="s">
        <v>88</v>
      </c>
    </row>
    <row r="139" spans="1:1" ht="13.5" x14ac:dyDescent="0.25">
      <c r="A139" s="41" t="s">
        <v>89</v>
      </c>
    </row>
    <row r="140" spans="1:1" ht="13.5" x14ac:dyDescent="0.25">
      <c r="A140" s="41" t="s">
        <v>90</v>
      </c>
    </row>
    <row r="141" spans="1:1" ht="13.5" x14ac:dyDescent="0.25">
      <c r="A141" s="40" t="s">
        <v>91</v>
      </c>
    </row>
    <row r="142" spans="1:1" ht="13.5" x14ac:dyDescent="0.25">
      <c r="A142" s="41" t="s">
        <v>92</v>
      </c>
    </row>
  </sheetData>
  <mergeCells count="6">
    <mergeCell ref="A1:E1"/>
    <mergeCell ref="G1:I1"/>
    <mergeCell ref="A27:E27"/>
    <mergeCell ref="G27:I27"/>
    <mergeCell ref="A54:E54"/>
    <mergeCell ref="G54:I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Probability</vt:lpstr>
      <vt:lpstr>Continuous Log</vt:lpstr>
      <vt:lpstr>Logit to Probability</vt:lpstr>
      <vt:lpstr>Deviance Comparisons</vt:lpstr>
      <vt:lpstr>Confidence Intervals</vt:lpstr>
      <vt:lpstr>Results by Link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2012-03-07T11:15:28Z</dcterms:created>
  <dcterms:modified xsi:type="dcterms:W3CDTF">2014-04-16T15:09:52Z</dcterms:modified>
</cp:coreProperties>
</file>