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6" yWindow="41" windowWidth="17715" windowHeight="19372" tabRatio="771" activeTab="3"/>
  </bookViews>
  <sheets>
    <sheet name="Deviance Comparisons" sheetId="9" r:id="rId1"/>
    <sheet name="Pseudo-R2" sheetId="11" r:id="rId2"/>
    <sheet name="Confidence Intervals" sheetId="16" r:id="rId3"/>
    <sheet name="Plot" sheetId="17" r:id="rId4"/>
  </sheets>
  <calcPr calcId="125725"/>
</workbook>
</file>

<file path=xl/calcChain.xml><?xml version="1.0" encoding="utf-8"?>
<calcChain xmlns="http://schemas.openxmlformats.org/spreadsheetml/2006/main">
  <c r="N6" i="17"/>
  <c r="J9"/>
  <c r="M6"/>
  <c r="J10"/>
  <c r="J4"/>
  <c r="N3"/>
  <c r="J5"/>
  <c r="M4"/>
  <c r="J6"/>
  <c r="N4"/>
  <c r="J7"/>
  <c r="M5"/>
  <c r="J8"/>
  <c r="N5"/>
  <c r="J3"/>
  <c r="M3"/>
  <c r="H21" i="11"/>
  <c r="G21"/>
  <c r="F21"/>
  <c r="F20"/>
  <c r="H20"/>
  <c r="G20"/>
  <c r="G24" i="9"/>
  <c r="F24"/>
  <c r="H24"/>
  <c r="F22"/>
  <c r="G22"/>
  <c r="H22"/>
  <c r="G14" i="11"/>
  <c r="F14"/>
  <c r="G18"/>
  <c r="H18"/>
  <c r="F18"/>
  <c r="E7" i="16"/>
  <c r="F7"/>
  <c r="F20" i="9"/>
  <c r="G20"/>
  <c r="G13" i="11"/>
  <c r="F13"/>
  <c r="G18" i="9"/>
  <c r="F18"/>
  <c r="H18"/>
  <c r="G16"/>
  <c r="F16"/>
  <c r="H16"/>
  <c r="G11" i="11"/>
  <c r="F11"/>
  <c r="F13" i="9"/>
  <c r="G13"/>
  <c r="G8" i="11"/>
  <c r="F8"/>
  <c r="F11" i="9"/>
  <c r="G11"/>
  <c r="H11"/>
  <c r="G6" i="11"/>
  <c r="F6"/>
  <c r="F9" i="9"/>
  <c r="F7"/>
  <c r="H7"/>
  <c r="E5" i="16"/>
  <c r="F5"/>
  <c r="G9" i="9"/>
  <c r="G7"/>
  <c r="G5" i="16"/>
  <c r="G7"/>
  <c r="H20" i="9"/>
  <c r="H13"/>
  <c r="H9"/>
</calcChain>
</file>

<file path=xl/sharedStrings.xml><?xml version="1.0" encoding="utf-8"?>
<sst xmlns="http://schemas.openxmlformats.org/spreadsheetml/2006/main" count="82" uniqueCount="68">
  <si>
    <t>Model</t>
  </si>
  <si>
    <t>AIC</t>
  </si>
  <si>
    <t>BIC</t>
  </si>
  <si>
    <t>Note: It is your job to keep track of whether deviance should go up or down! 
These formulas work with ABSOLUTE VALUES.</t>
  </si>
  <si>
    <t>Model 
Deviance</t>
  </si>
  <si>
    <t>Model 
DF</t>
  </si>
  <si>
    <t>Abs Value Deviance Diff</t>
  </si>
  <si>
    <t>DF 
Diff</t>
  </si>
  <si>
    <t>Exact p 
Value</t>
  </si>
  <si>
    <t>Term</t>
  </si>
  <si>
    <t>Fixed Effect</t>
  </si>
  <si>
    <t>Random Variance</t>
  </si>
  <si>
    <t>1.96*SD</t>
  </si>
  <si>
    <t>Lower CI</t>
  </si>
  <si>
    <t>Upper CI</t>
  </si>
  <si>
    <t xml:space="preserve">95% Random Effects Confidence Interval Calculator </t>
  </si>
  <si>
    <t>Comparison of model 2b</t>
  </si>
  <si>
    <t>Comparison of model 1b</t>
  </si>
  <si>
    <t>School Intercept</t>
  </si>
  <si>
    <t>1a: E-only</t>
  </si>
  <si>
    <t>1b: Add School Rand Int</t>
  </si>
  <si>
    <t>2c: Add Random Student Gender</t>
  </si>
  <si>
    <t>3a: Add Fixed Student FRlunch</t>
  </si>
  <si>
    <t>2a: Add Fixed Student Gender</t>
  </si>
  <si>
    <t>2b: Add Fixed School Gender</t>
  </si>
  <si>
    <t>3b: Add Fixed School FRlunch</t>
  </si>
  <si>
    <t>Comparison of model 3a</t>
  </si>
  <si>
    <t>1b: Add Random School Intercept</t>
  </si>
  <si>
    <t>3c: Add Random Student FRlunch</t>
  </si>
  <si>
    <t>3c: Random Student Frlunch Slope</t>
  </si>
  <si>
    <t>Frlunch</t>
  </si>
  <si>
    <t>3d: Add Cross-Level FRlunch</t>
  </si>
  <si>
    <t>Comparison of model 3c</t>
  </si>
  <si>
    <t>Comparison of model 1a and 1b</t>
  </si>
  <si>
    <t>Comparison of model 1b and 2a</t>
  </si>
  <si>
    <t>Comparison of model 2a and 2b</t>
  </si>
  <si>
    <t>Comparison of model 2b and 2c</t>
  </si>
  <si>
    <t>Comparison of model 2b and 3a</t>
  </si>
  <si>
    <t>Comparison of model 3a and 3b</t>
  </si>
  <si>
    <t>Comparison of model 3b and 3c</t>
  </si>
  <si>
    <t>Comparison of model 3c and 3d</t>
  </si>
  <si>
    <t>3e: Add Cross-Level FRlunch</t>
  </si>
  <si>
    <t>Comparison of model 3d and 3e</t>
  </si>
  <si>
    <t>Comparison of model 3c and 3e</t>
  </si>
  <si>
    <t>3e: Add Quadratic School FRlunch</t>
  </si>
  <si>
    <t>Comparison of model 3d</t>
  </si>
  <si>
    <t>Random School Intercept Variance</t>
  </si>
  <si>
    <t>% Random School Intercept Reduced</t>
  </si>
  <si>
    <t>Residual (Kid) Variance</t>
  </si>
  <si>
    <t>Random School FRlunch Slope Variance</t>
  </si>
  <si>
    <t>% Residual (Kid) Variance Reduced</t>
  </si>
  <si>
    <t>% Random School FRLunch Slope Reduced</t>
  </si>
  <si>
    <t>Int</t>
  </si>
  <si>
    <t>SM Frlunch</t>
  </si>
  <si>
    <t>FR*SM</t>
  </si>
  <si>
    <t>SM*SM</t>
  </si>
  <si>
    <t>Coefficients</t>
  </si>
  <si>
    <t>Values</t>
  </si>
  <si>
    <t>Pred</t>
  </si>
  <si>
    <t>Math</t>
  </si>
  <si>
    <t>No</t>
  </si>
  <si>
    <t>Yes</t>
  </si>
  <si>
    <t>10% Free/Reduced Lunch School</t>
  </si>
  <si>
    <t>30% Free/Reduced Lunch School</t>
  </si>
  <si>
    <t>50% Free/Reduced Lunch School</t>
  </si>
  <si>
    <t>70% Free/Reduced Lunch School</t>
  </si>
  <si>
    <t>1b: Two-Level Empty</t>
  </si>
  <si>
    <t>Student Frlunch Slope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</si>
</sst>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000"/>
    <numFmt numFmtId="168" formatCode="0.0000"/>
    <numFmt numFmtId="169" formatCode="#,##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3" fillId="0" borderId="0"/>
  </cellStyleXfs>
  <cellXfs count="40">
    <xf numFmtId="0" fontId="0" fillId="0" borderId="0" xfId="0"/>
    <xf numFmtId="0" fontId="8" fillId="0" borderId="0" xfId="2"/>
    <xf numFmtId="0" fontId="5" fillId="0" borderId="0" xfId="2" applyFont="1" applyAlignment="1">
      <alignment horizontal="center" vertical="center" wrapText="1"/>
    </xf>
    <xf numFmtId="166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166" fontId="5" fillId="0" borderId="0" xfId="2" applyNumberFormat="1" applyFont="1" applyAlignment="1">
      <alignment horizontal="center"/>
    </xf>
    <xf numFmtId="0" fontId="8" fillId="0" borderId="0" xfId="2" applyAlignment="1">
      <alignment horizontal="center"/>
    </xf>
    <xf numFmtId="166" fontId="8" fillId="0" borderId="0" xfId="2" applyNumberForma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0" xfId="0" applyFont="1" applyAlignment="1">
      <alignment horizontal="center" wrapText="1"/>
    </xf>
    <xf numFmtId="168" fontId="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8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 indent="2"/>
    </xf>
    <xf numFmtId="2" fontId="0" fillId="0" borderId="0" xfId="0" applyNumberFormat="1" applyAlignment="1">
      <alignment wrapText="1"/>
    </xf>
    <xf numFmtId="166" fontId="4" fillId="0" borderId="0" xfId="2" applyNumberFormat="1" applyFont="1" applyAlignment="1">
      <alignment horizontal="center"/>
    </xf>
    <xf numFmtId="0" fontId="1" fillId="0" borderId="0" xfId="2" applyFont="1"/>
    <xf numFmtId="0" fontId="5" fillId="0" borderId="0" xfId="0" applyFont="1"/>
    <xf numFmtId="0" fontId="5" fillId="0" borderId="0" xfId="0" applyFont="1" applyAlignment="1">
      <alignment horizontal="center"/>
    </xf>
    <xf numFmtId="2" fontId="0" fillId="0" borderId="0" xfId="0" applyNumberFormat="1"/>
    <xf numFmtId="0" fontId="8" fillId="0" borderId="0" xfId="2" applyFont="1"/>
    <xf numFmtId="2" fontId="6" fillId="0" borderId="0" xfId="0" applyNumberFormat="1" applyFont="1" applyAlignment="1">
      <alignment horizontal="center" wrapText="1"/>
    </xf>
    <xf numFmtId="0" fontId="8" fillId="0" borderId="0" xfId="2" applyFont="1" applyAlignment="1">
      <alignment horizontal="left" indent="2"/>
    </xf>
    <xf numFmtId="0" fontId="8" fillId="0" borderId="0" xfId="2" applyFont="1"/>
    <xf numFmtId="0" fontId="8" fillId="0" borderId="0" xfId="2" applyFont="1" applyAlignment="1">
      <alignment horizontal="left" indent="2"/>
    </xf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9" fillId="0" borderId="2" xfId="0" applyFont="1" applyBorder="1" applyAlignment="1">
      <alignment horizontal="center"/>
    </xf>
    <xf numFmtId="1" fontId="0" fillId="0" borderId="0" xfId="0" applyNumberFormat="1"/>
    <xf numFmtId="169" fontId="5" fillId="0" borderId="0" xfId="2" applyNumberFormat="1" applyFont="1" applyAlignment="1">
      <alignment horizontal="center" vertical="center" wrapText="1"/>
    </xf>
    <xf numFmtId="169" fontId="5" fillId="0" borderId="0" xfId="2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169" fontId="8" fillId="0" borderId="0" xfId="2" applyNumberFormat="1" applyAlignment="1">
      <alignment horizontal="center"/>
    </xf>
    <xf numFmtId="169" fontId="8" fillId="0" borderId="0" xfId="2" applyNumberFormat="1"/>
    <xf numFmtId="0" fontId="5" fillId="0" borderId="0" xfId="2" applyFont="1" applyAlignment="1">
      <alignment horizontal="center" wrapText="1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168744637028527"/>
          <c:y val="0.26766033347640311"/>
          <c:w val="0.83402707179323854"/>
          <c:h val="0.56051808100325096"/>
        </c:manualLayout>
      </c:layout>
      <c:lineChart>
        <c:grouping val="standard"/>
        <c:ser>
          <c:idx val="0"/>
          <c:order val="0"/>
          <c:tx>
            <c:strRef>
              <c:f>Plot!$L$3</c:f>
              <c:strCache>
                <c:ptCount val="1"/>
                <c:pt idx="0">
                  <c:v>10% Free/Reduced Lunch School</c:v>
                </c:pt>
              </c:strCache>
            </c:strRef>
          </c:tx>
          <c:marker>
            <c:symbol val="none"/>
          </c:marker>
          <c:cat>
            <c:strRef>
              <c:f>Plot!$M$2:$N$2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Plot!$M$3:$N$3</c:f>
              <c:numCache>
                <c:formatCode>0</c:formatCode>
                <c:ptCount val="2"/>
                <c:pt idx="0">
                  <c:v>53.407768000000004</c:v>
                </c:pt>
                <c:pt idx="1">
                  <c:v>43.462668000000001</c:v>
                </c:pt>
              </c:numCache>
            </c:numRef>
          </c:val>
        </c:ser>
        <c:ser>
          <c:idx val="1"/>
          <c:order val="1"/>
          <c:tx>
            <c:strRef>
              <c:f>Plot!$L$4</c:f>
              <c:strCache>
                <c:ptCount val="1"/>
                <c:pt idx="0">
                  <c:v>30% Free/Reduced Lunch School</c:v>
                </c:pt>
              </c:strCache>
            </c:strRef>
          </c:tx>
          <c:marker>
            <c:symbol val="none"/>
          </c:marker>
          <c:cat>
            <c:strRef>
              <c:f>Plot!$M$2:$N$2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Plot!$M$4:$N$4</c:f>
              <c:numCache>
                <c:formatCode>0</c:formatCode>
                <c:ptCount val="2"/>
                <c:pt idx="0">
                  <c:v>50.362200000000001</c:v>
                </c:pt>
                <c:pt idx="1">
                  <c:v>41.520499999999998</c:v>
                </c:pt>
              </c:numCache>
            </c:numRef>
          </c:val>
        </c:ser>
        <c:ser>
          <c:idx val="2"/>
          <c:order val="2"/>
          <c:tx>
            <c:strRef>
              <c:f>Plot!$L$5</c:f>
              <c:strCache>
                <c:ptCount val="1"/>
                <c:pt idx="0">
                  <c:v>50% Free/Reduced Lunch School</c:v>
                </c:pt>
              </c:strCache>
            </c:strRef>
          </c:tx>
          <c:marker>
            <c:symbol val="none"/>
          </c:marker>
          <c:cat>
            <c:strRef>
              <c:f>Plot!$M$2:$N$2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Plot!$M$5:$N$5</c:f>
              <c:numCache>
                <c:formatCode>0</c:formatCode>
                <c:ptCount val="2"/>
                <c:pt idx="0">
                  <c:v>46.232968</c:v>
                </c:pt>
                <c:pt idx="1">
                  <c:v>38.494667999999997</c:v>
                </c:pt>
              </c:numCache>
            </c:numRef>
          </c:val>
        </c:ser>
        <c:ser>
          <c:idx val="3"/>
          <c:order val="3"/>
          <c:tx>
            <c:strRef>
              <c:f>Plot!$L$6</c:f>
              <c:strCache>
                <c:ptCount val="1"/>
                <c:pt idx="0">
                  <c:v>70% Free/Reduced Lunch School</c:v>
                </c:pt>
              </c:strCache>
            </c:strRef>
          </c:tx>
          <c:marker>
            <c:symbol val="none"/>
          </c:marker>
          <c:val>
            <c:numRef>
              <c:f>Plot!$M$6:$N$6</c:f>
              <c:numCache>
                <c:formatCode>0</c:formatCode>
                <c:ptCount val="2"/>
                <c:pt idx="0">
                  <c:v>41.020071999999999</c:v>
                </c:pt>
                <c:pt idx="1">
                  <c:v>34.385171999999997</c:v>
                </c:pt>
              </c:numCache>
            </c:numRef>
          </c:val>
        </c:ser>
        <c:marker val="1"/>
        <c:axId val="71857664"/>
        <c:axId val="71868416"/>
      </c:lineChart>
      <c:catAx>
        <c:axId val="71857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Child Receives Free/Reduced Lunch?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868416"/>
        <c:crosses val="autoZero"/>
        <c:auto val="1"/>
        <c:lblAlgn val="ctr"/>
        <c:lblOffset val="100"/>
      </c:catAx>
      <c:valAx>
        <c:axId val="71868416"/>
        <c:scaling>
          <c:orientation val="minMax"/>
          <c:max val="60"/>
          <c:min val="3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Math Performance</a:t>
                </a:r>
              </a:p>
            </c:rich>
          </c:tx>
          <c:layout>
            <c:manualLayout>
              <c:xMode val="edge"/>
              <c:yMode val="edge"/>
              <c:x val="3.1339226834607957E-2"/>
              <c:y val="0.35421204235933812"/>
            </c:manualLayout>
          </c:layout>
        </c:title>
        <c:numFmt formatCode="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85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032255018672017"/>
          <c:y val="1.6216341878021966E-2"/>
          <c:w val="0.54677428311429799"/>
          <c:h val="0.25405392839224827"/>
        </c:manualLayout>
      </c:layout>
    </c:legend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120770</xdr:colOff>
      <xdr:row>7</xdr:row>
      <xdr:rowOff>94891</xdr:rowOff>
    </xdr:from>
    <xdr:to>
      <xdr:col>17</xdr:col>
      <xdr:colOff>543464</xdr:colOff>
      <xdr:row>25</xdr:row>
      <xdr:rowOff>25879</xdr:rowOff>
    </xdr:to>
    <xdr:graphicFrame macro="">
      <xdr:nvGraphicFramePr>
        <xdr:cNvPr id="2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0.04172</cdr:x>
      <cdr:y>0.01728</cdr:y>
    </cdr:from>
    <cdr:to>
      <cdr:x>0.47386</cdr:x>
      <cdr:y>0.25204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444" y="58190"/>
          <a:ext cx="2460568" cy="78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Predicted Math Performance </a:t>
          </a:r>
          <a:br>
            <a:rPr lang="en-US" sz="1200">
              <a:latin typeface="Times New Roman" pitchFamily="18" charset="0"/>
              <a:cs typeface="Times New Roman" pitchFamily="18" charset="0"/>
            </a:rPr>
          </a:br>
          <a:r>
            <a:rPr lang="en-US" sz="1200">
              <a:latin typeface="Times New Roman" pitchFamily="18" charset="0"/>
              <a:cs typeface="Times New Roman" pitchFamily="18" charset="0"/>
            </a:rPr>
            <a:t>by Student and School Mean Free/Reduced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Lunch Status</a:t>
          </a:r>
          <a:endParaRPr lang="en-US" sz="12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zoomScale="130" zoomScaleNormal="130" workbookViewId="0">
      <pane ySplit="3" topLeftCell="A4" activePane="bottomLeft" state="frozen"/>
      <selection pane="bottomLeft" activeCell="C22" sqref="C22"/>
    </sheetView>
  </sheetViews>
  <sheetFormatPr defaultRowHeight="14.3"/>
  <cols>
    <col min="1" max="1" width="33.125" style="1" customWidth="1"/>
    <col min="2" max="2" width="11.875" style="36" customWidth="1"/>
    <col min="3" max="3" width="9.875" style="36" customWidth="1"/>
    <col min="4" max="4" width="9.875" style="36" bestFit="1" customWidth="1"/>
    <col min="5" max="5" width="9.75" style="6" customWidth="1"/>
    <col min="6" max="6" width="13" style="36" customWidth="1"/>
    <col min="7" max="7" width="7.25" style="6" customWidth="1"/>
    <col min="8" max="8" width="11.875" style="7" bestFit="1" customWidth="1"/>
    <col min="9" max="16384" width="9" style="1"/>
  </cols>
  <sheetData>
    <row r="1" spans="1:9" ht="30.6" customHeight="1">
      <c r="A1" s="38" t="s">
        <v>3</v>
      </c>
      <c r="B1" s="38"/>
      <c r="C1" s="38"/>
      <c r="D1" s="38"/>
      <c r="E1" s="38"/>
      <c r="F1" s="38"/>
      <c r="G1" s="38"/>
      <c r="H1" s="38"/>
    </row>
    <row r="3" spans="1:9" ht="31.95" customHeight="1">
      <c r="A3" s="2" t="s">
        <v>0</v>
      </c>
      <c r="B3" s="33" t="s">
        <v>4</v>
      </c>
      <c r="C3" s="33" t="s">
        <v>1</v>
      </c>
      <c r="D3" s="33" t="s">
        <v>2</v>
      </c>
      <c r="E3" s="2" t="s">
        <v>5</v>
      </c>
      <c r="F3" s="33" t="s">
        <v>6</v>
      </c>
      <c r="G3" s="2" t="s">
        <v>7</v>
      </c>
      <c r="H3" s="3" t="s">
        <v>8</v>
      </c>
      <c r="I3" s="4"/>
    </row>
    <row r="4" spans="1:9">
      <c r="A4" s="4"/>
      <c r="B4" s="34"/>
      <c r="C4" s="34"/>
      <c r="D4" s="34"/>
      <c r="E4" s="4"/>
      <c r="F4" s="34"/>
      <c r="G4" s="4"/>
      <c r="H4" s="5"/>
      <c r="I4" s="4"/>
    </row>
    <row r="5" spans="1:9" s="8" customFormat="1">
      <c r="A5" s="18" t="s">
        <v>19</v>
      </c>
      <c r="B5" s="35">
        <v>111648</v>
      </c>
      <c r="C5" s="35">
        <v>111652</v>
      </c>
      <c r="D5" s="35">
        <v>111666.9</v>
      </c>
      <c r="E5" s="9">
        <v>2</v>
      </c>
      <c r="F5" s="35"/>
      <c r="G5" s="9"/>
      <c r="H5" s="17"/>
      <c r="I5" s="9"/>
    </row>
    <row r="6" spans="1:9" s="8" customFormat="1">
      <c r="A6" s="18" t="s">
        <v>20</v>
      </c>
      <c r="B6" s="35">
        <v>109790.9</v>
      </c>
      <c r="C6" s="35">
        <v>109796.9</v>
      </c>
      <c r="D6" s="35">
        <v>109804.5</v>
      </c>
      <c r="E6" s="9">
        <v>3</v>
      </c>
      <c r="F6" s="35"/>
      <c r="G6" s="9"/>
      <c r="H6" s="9"/>
      <c r="I6" s="9"/>
    </row>
    <row r="7" spans="1:9" s="8" customFormat="1">
      <c r="A7" s="24" t="s">
        <v>33</v>
      </c>
      <c r="B7" s="35"/>
      <c r="C7" s="35"/>
      <c r="D7" s="35"/>
      <c r="E7" s="9"/>
      <c r="F7" s="36">
        <f>ABS(B5-B6)</f>
        <v>1857.1000000000058</v>
      </c>
      <c r="G7" s="6">
        <f>ABS(E5-E6)</f>
        <v>1</v>
      </c>
      <c r="H7" s="7">
        <f>CHIDIST(F7,G7)</f>
        <v>0</v>
      </c>
      <c r="I7" s="9"/>
    </row>
    <row r="8" spans="1:9">
      <c r="A8" s="22" t="s">
        <v>23</v>
      </c>
      <c r="B8" s="36">
        <v>109781.7</v>
      </c>
      <c r="C8" s="36">
        <v>109789.7</v>
      </c>
      <c r="D8" s="36">
        <v>109799.9</v>
      </c>
      <c r="E8" s="6">
        <v>4</v>
      </c>
      <c r="H8" s="6"/>
    </row>
    <row r="9" spans="1:9">
      <c r="A9" s="24" t="s">
        <v>34</v>
      </c>
      <c r="F9" s="36">
        <f>ABS(B6-B8)</f>
        <v>9.1999999999970896</v>
      </c>
      <c r="G9" s="6">
        <f>ABS(E6-E8)</f>
        <v>1</v>
      </c>
      <c r="H9" s="7">
        <f>CHIDIST(F9,G9)</f>
        <v>2.4201512716516952E-3</v>
      </c>
    </row>
    <row r="10" spans="1:9">
      <c r="A10" s="22" t="s">
        <v>24</v>
      </c>
      <c r="B10" s="36">
        <v>109778.7</v>
      </c>
      <c r="C10" s="36">
        <v>109788.7</v>
      </c>
      <c r="D10" s="36">
        <v>109801.4</v>
      </c>
      <c r="E10" s="6">
        <v>5</v>
      </c>
    </row>
    <row r="11" spans="1:9">
      <c r="A11" s="24" t="s">
        <v>35</v>
      </c>
      <c r="F11" s="36">
        <f>ABS(B8-B10)</f>
        <v>3</v>
      </c>
      <c r="G11" s="6">
        <f>ABS(E8-E10)</f>
        <v>1</v>
      </c>
      <c r="H11" s="7">
        <f>CHIDIST(F11,G11)</f>
        <v>8.3264516663550447E-2</v>
      </c>
    </row>
    <row r="12" spans="1:9">
      <c r="A12" s="22" t="s">
        <v>21</v>
      </c>
      <c r="B12" s="36">
        <v>109778.1</v>
      </c>
      <c r="C12" s="36">
        <v>109792.1</v>
      </c>
      <c r="D12" s="36">
        <v>109809.9</v>
      </c>
      <c r="E12" s="6">
        <v>7</v>
      </c>
    </row>
    <row r="13" spans="1:9">
      <c r="A13" s="24" t="s">
        <v>36</v>
      </c>
      <c r="F13" s="36">
        <f>ABS(B10-B12)</f>
        <v>0.59999999999126885</v>
      </c>
      <c r="G13" s="6">
        <f>ABS(E10-E12)</f>
        <v>2</v>
      </c>
      <c r="H13" s="7">
        <f>CHIDIST(F13,G13)</f>
        <v>0.74081822068495196</v>
      </c>
    </row>
    <row r="15" spans="1:9">
      <c r="A15" s="22" t="s">
        <v>22</v>
      </c>
      <c r="B15" s="36">
        <v>109003.5</v>
      </c>
      <c r="C15" s="36">
        <v>109015.5</v>
      </c>
      <c r="D15" s="36">
        <v>109030.7</v>
      </c>
      <c r="E15" s="6">
        <v>6</v>
      </c>
      <c r="F15" s="37"/>
      <c r="G15" s="1"/>
    </row>
    <row r="16" spans="1:9">
      <c r="A16" s="24" t="s">
        <v>37</v>
      </c>
      <c r="F16" s="36">
        <f>ABS(B10-B15)</f>
        <v>775.19999999999709</v>
      </c>
      <c r="G16" s="6">
        <f>ABS(E10-E15)</f>
        <v>1</v>
      </c>
      <c r="H16" s="7">
        <f>CHIDIST(F16,G16)</f>
        <v>1.3308636206325302E-170</v>
      </c>
    </row>
    <row r="17" spans="1:8">
      <c r="A17" s="22" t="s">
        <v>25</v>
      </c>
      <c r="B17" s="36">
        <v>108954.1</v>
      </c>
      <c r="C17" s="36">
        <v>108968.1</v>
      </c>
      <c r="D17" s="36">
        <v>108985.9</v>
      </c>
      <c r="E17" s="6">
        <v>7</v>
      </c>
      <c r="F17" s="37"/>
      <c r="G17" s="1"/>
    </row>
    <row r="18" spans="1:8">
      <c r="A18" s="24" t="s">
        <v>38</v>
      </c>
      <c r="F18" s="36">
        <f>ABS(B15-B17)</f>
        <v>49.399999999994179</v>
      </c>
      <c r="G18" s="6">
        <f>ABS(E15-E17)</f>
        <v>1</v>
      </c>
      <c r="H18" s="7">
        <f>CHIDIST(F18,G18)</f>
        <v>2.0874564517855825E-12</v>
      </c>
    </row>
    <row r="19" spans="1:8">
      <c r="A19" s="22" t="s">
        <v>28</v>
      </c>
      <c r="B19" s="36">
        <v>108865.9</v>
      </c>
      <c r="C19" s="36">
        <v>108883.9</v>
      </c>
      <c r="D19" s="36">
        <v>108906.8</v>
      </c>
      <c r="E19" s="6">
        <v>9</v>
      </c>
      <c r="F19" s="37"/>
      <c r="G19" s="1"/>
    </row>
    <row r="20" spans="1:8">
      <c r="A20" s="24" t="s">
        <v>39</v>
      </c>
      <c r="F20" s="36">
        <f>ABS(B17-B19)</f>
        <v>88.200000000011642</v>
      </c>
      <c r="G20" s="6">
        <f>ABS(E17-E19)</f>
        <v>2</v>
      </c>
      <c r="H20" s="7">
        <f>CHIDIST(F20,G20)</f>
        <v>7.0406596064228823E-20</v>
      </c>
    </row>
    <row r="21" spans="1:8">
      <c r="A21" s="22" t="s">
        <v>31</v>
      </c>
      <c r="B21" s="36">
        <v>108863.3</v>
      </c>
      <c r="C21" s="36">
        <v>108883.3</v>
      </c>
      <c r="D21" s="36">
        <v>108908.7</v>
      </c>
      <c r="E21" s="6">
        <v>10</v>
      </c>
    </row>
    <row r="22" spans="1:8">
      <c r="A22" s="24" t="s">
        <v>40</v>
      </c>
      <c r="F22" s="36">
        <f>ABS(B19-B21)</f>
        <v>2.5999999999912689</v>
      </c>
      <c r="G22" s="6">
        <f>ABS(E19-E21)</f>
        <v>1</v>
      </c>
      <c r="H22" s="7">
        <f>CHIDIST(F22,G22)</f>
        <v>0.10686371499396817</v>
      </c>
    </row>
    <row r="23" spans="1:8">
      <c r="A23" s="25" t="s">
        <v>41</v>
      </c>
      <c r="B23" s="36">
        <v>108861.1</v>
      </c>
      <c r="C23" s="36">
        <v>108883.1</v>
      </c>
      <c r="D23" s="36">
        <v>108911</v>
      </c>
      <c r="E23" s="6">
        <v>11</v>
      </c>
    </row>
    <row r="24" spans="1:8">
      <c r="A24" s="26" t="s">
        <v>42</v>
      </c>
      <c r="F24" s="36">
        <f>ABS(B19-B23)</f>
        <v>4.7999999999883585</v>
      </c>
      <c r="G24" s="6">
        <f>ABS(E19-E23)</f>
        <v>2</v>
      </c>
      <c r="H24" s="7">
        <f>CHIDIST(F24,G24)</f>
        <v>9.0717953289940548E-2</v>
      </c>
    </row>
    <row r="25" spans="1:8">
      <c r="A25" s="26" t="s">
        <v>43</v>
      </c>
    </row>
  </sheetData>
  <mergeCells count="1">
    <mergeCell ref="A1:H1"/>
  </mergeCells>
  <phoneticPr fontId="7" type="noConversion"/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Normal="100" workbookViewId="0">
      <pane ySplit="1" topLeftCell="A2" activePane="bottomLeft" state="frozen"/>
      <selection pane="bottomLeft" sqref="A1:IV65536"/>
    </sheetView>
  </sheetViews>
  <sheetFormatPr defaultRowHeight="14.3"/>
  <cols>
    <col min="1" max="1" width="34.875" style="12" customWidth="1"/>
    <col min="2" max="2" width="9.75" style="16" customWidth="1"/>
    <col min="3" max="3" width="13.25" style="16" customWidth="1"/>
    <col min="4" max="4" width="14.125" style="16" customWidth="1"/>
    <col min="5" max="5" width="4.125" style="12" customWidth="1"/>
    <col min="6" max="6" width="11.25" style="13" customWidth="1"/>
    <col min="7" max="7" width="11.25" style="13" bestFit="1" customWidth="1"/>
    <col min="8" max="8" width="14.25" style="13" customWidth="1"/>
    <col min="9" max="16384" width="9" style="12"/>
  </cols>
  <sheetData>
    <row r="1" spans="1:8" ht="67.95">
      <c r="A1" s="10" t="s">
        <v>0</v>
      </c>
      <c r="B1" s="23" t="s">
        <v>48</v>
      </c>
      <c r="C1" s="23" t="s">
        <v>46</v>
      </c>
      <c r="D1" s="23" t="s">
        <v>49</v>
      </c>
      <c r="E1" s="10"/>
      <c r="F1" s="11" t="s">
        <v>50</v>
      </c>
      <c r="G1" s="11" t="s">
        <v>47</v>
      </c>
      <c r="H1" s="11" t="s">
        <v>51</v>
      </c>
    </row>
    <row r="3" spans="1:8">
      <c r="A3" s="14" t="s">
        <v>19</v>
      </c>
      <c r="B3" s="16">
        <v>297.85000000000002</v>
      </c>
      <c r="F3" s="16"/>
      <c r="G3" s="16"/>
      <c r="H3" s="16"/>
    </row>
    <row r="4" spans="1:8">
      <c r="A4" s="14" t="s">
        <v>27</v>
      </c>
      <c r="B4" s="16">
        <v>253.18</v>
      </c>
      <c r="C4" s="16">
        <v>44.933500000000002</v>
      </c>
      <c r="F4" s="16"/>
      <c r="G4" s="16"/>
      <c r="H4" s="16"/>
    </row>
    <row r="5" spans="1:8">
      <c r="A5" s="14" t="s">
        <v>23</v>
      </c>
      <c r="B5" s="16">
        <v>253</v>
      </c>
      <c r="C5" s="16">
        <v>44.820300000000003</v>
      </c>
      <c r="F5" s="16"/>
      <c r="G5" s="16"/>
      <c r="H5" s="16"/>
    </row>
    <row r="6" spans="1:8">
      <c r="A6" s="15" t="s">
        <v>17</v>
      </c>
      <c r="F6" s="16">
        <f>100*((B4-B5)/B4)</f>
        <v>7.1095663164549655E-2</v>
      </c>
      <c r="G6" s="16">
        <f>100*((C4-C5)/C4)</f>
        <v>0.25192784893230902</v>
      </c>
      <c r="H6" s="16"/>
    </row>
    <row r="7" spans="1:8">
      <c r="A7" s="14" t="s">
        <v>24</v>
      </c>
      <c r="B7" s="16">
        <v>253</v>
      </c>
      <c r="C7" s="16">
        <v>43.439</v>
      </c>
    </row>
    <row r="8" spans="1:8">
      <c r="A8" s="15" t="s">
        <v>16</v>
      </c>
      <c r="F8" s="16">
        <f>100*((B5-B7)/B5)</f>
        <v>0</v>
      </c>
      <c r="G8" s="16">
        <f>100*((C5-C7)/C5)</f>
        <v>3.0818624596444089</v>
      </c>
    </row>
    <row r="10" spans="1:8">
      <c r="A10" s="12" t="s">
        <v>22</v>
      </c>
      <c r="B10" s="16">
        <v>239.14</v>
      </c>
      <c r="C10" s="16">
        <v>26.163599999999999</v>
      </c>
    </row>
    <row r="11" spans="1:8">
      <c r="A11" s="15" t="s">
        <v>16</v>
      </c>
      <c r="F11" s="16">
        <f>100*((B7-B10)/B7)</f>
        <v>5.4782608695652231</v>
      </c>
      <c r="G11" s="16">
        <f>100*((C7-C10)/C7)</f>
        <v>39.769331706531005</v>
      </c>
    </row>
    <row r="12" spans="1:8">
      <c r="A12" s="12" t="s">
        <v>25</v>
      </c>
      <c r="B12" s="16">
        <v>239.21</v>
      </c>
      <c r="C12" s="16">
        <v>13.3767</v>
      </c>
    </row>
    <row r="13" spans="1:8">
      <c r="A13" s="15" t="s">
        <v>26</v>
      </c>
      <c r="F13" s="16">
        <f>100*((B10-B12)/B10)</f>
        <v>-2.9271556410479887E-2</v>
      </c>
      <c r="G13" s="16">
        <f>100*((C10-C12)/C10)</f>
        <v>48.872861532816586</v>
      </c>
    </row>
    <row r="14" spans="1:8">
      <c r="A14" s="15" t="s">
        <v>16</v>
      </c>
      <c r="F14" s="16">
        <f>100*((B7-B12)/B7)</f>
        <v>5.4505928853754906</v>
      </c>
      <c r="G14" s="16">
        <f>100*((C7-C12)/C7)</f>
        <v>69.205782821888164</v>
      </c>
    </row>
    <row r="16" spans="1:8">
      <c r="A16" s="12" t="s">
        <v>28</v>
      </c>
      <c r="B16" s="16">
        <v>236.63</v>
      </c>
      <c r="C16" s="16">
        <v>19.744299999999999</v>
      </c>
      <c r="D16" s="16">
        <v>12.7448</v>
      </c>
    </row>
    <row r="17" spans="1:8">
      <c r="A17" s="12" t="s">
        <v>31</v>
      </c>
      <c r="B17" s="16">
        <v>236.62</v>
      </c>
      <c r="C17" s="16">
        <v>19.590900000000001</v>
      </c>
      <c r="D17" s="16">
        <v>11.802099999999999</v>
      </c>
    </row>
    <row r="18" spans="1:8">
      <c r="A18" s="15" t="s">
        <v>32</v>
      </c>
      <c r="F18" s="16">
        <f>100*((B16-B17)/B16)</f>
        <v>4.2260068461272473E-3</v>
      </c>
      <c r="G18" s="16">
        <f>100*((C16-C17)/C16)</f>
        <v>0.77693308954988416</v>
      </c>
      <c r="H18" s="16">
        <f>100*((D16-D17)/D16)</f>
        <v>7.3967422007406967</v>
      </c>
    </row>
    <row r="19" spans="1:8">
      <c r="A19" s="12" t="s">
        <v>44</v>
      </c>
      <c r="B19" s="16">
        <v>236.61</v>
      </c>
      <c r="C19" s="16">
        <v>18.844899999999999</v>
      </c>
      <c r="D19" s="16">
        <v>11.8613</v>
      </c>
    </row>
    <row r="20" spans="1:8">
      <c r="A20" s="15" t="s">
        <v>45</v>
      </c>
      <c r="F20" s="16">
        <f>100*((B17-B19)/B17)</f>
        <v>4.226185445013483E-3</v>
      </c>
      <c r="G20" s="16">
        <f>100*((C17-C19)/C17)</f>
        <v>3.807890398093003</v>
      </c>
      <c r="H20" s="16">
        <f>100*((D17-D19)/D17)</f>
        <v>-0.50160564645275485</v>
      </c>
    </row>
    <row r="21" spans="1:8">
      <c r="A21" s="15" t="s">
        <v>32</v>
      </c>
      <c r="F21" s="16">
        <f>100*((B16-B19)/B16)</f>
        <v>8.4520136922544946E-3</v>
      </c>
      <c r="G21" s="16">
        <f>100*((C16-C19)/C16)</f>
        <v>4.5552387271263104</v>
      </c>
      <c r="H21" s="16">
        <f>100*((D16-D19)/D16)</f>
        <v>6.9322390308204112</v>
      </c>
    </row>
  </sheetData>
  <phoneticPr fontId="7" type="noConversion"/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115" zoomScaleNormal="115" workbookViewId="0">
      <selection activeCell="G11" sqref="G11"/>
    </sheetView>
  </sheetViews>
  <sheetFormatPr defaultRowHeight="14.3"/>
  <cols>
    <col min="1" max="1" width="47.625" bestFit="1" customWidth="1"/>
    <col min="2" max="2" width="20.75" bestFit="1" customWidth="1"/>
    <col min="3" max="3" width="10.25" bestFit="1" customWidth="1"/>
    <col min="4" max="4" width="16.25" customWidth="1"/>
    <col min="5" max="5" width="10" customWidth="1"/>
  </cols>
  <sheetData>
    <row r="1" spans="1:7">
      <c r="A1" s="19" t="s">
        <v>15</v>
      </c>
      <c r="B1" s="19"/>
    </row>
    <row r="3" spans="1:7">
      <c r="A3" s="20" t="s">
        <v>0</v>
      </c>
      <c r="B3" s="20" t="s">
        <v>9</v>
      </c>
      <c r="C3" s="20" t="s">
        <v>10</v>
      </c>
      <c r="D3" s="20" t="s">
        <v>11</v>
      </c>
      <c r="E3" s="20" t="s">
        <v>12</v>
      </c>
      <c r="F3" s="20" t="s">
        <v>13</v>
      </c>
      <c r="G3" s="20" t="s">
        <v>14</v>
      </c>
    </row>
    <row r="5" spans="1:7">
      <c r="A5" t="s">
        <v>66</v>
      </c>
      <c r="B5" t="s">
        <v>18</v>
      </c>
      <c r="C5">
        <v>48</v>
      </c>
      <c r="D5">
        <v>45</v>
      </c>
      <c r="E5" s="21">
        <f>1.96*SQRT(D5)</f>
        <v>13.148079707698765</v>
      </c>
      <c r="F5" s="21">
        <f xml:space="preserve"> C5-E5</f>
        <v>34.851920292301237</v>
      </c>
      <c r="G5" s="21">
        <f>C5+E5</f>
        <v>61.148079707698763</v>
      </c>
    </row>
    <row r="6" spans="1:7">
      <c r="E6" s="21"/>
      <c r="F6" s="21"/>
      <c r="G6" s="21"/>
    </row>
    <row r="7" spans="1:7">
      <c r="A7" t="s">
        <v>29</v>
      </c>
      <c r="B7" t="s">
        <v>67</v>
      </c>
      <c r="C7">
        <v>-8.4551999999999996</v>
      </c>
      <c r="D7">
        <v>12.7448</v>
      </c>
      <c r="E7" s="21">
        <f>1.96*SQRT(D7)</f>
        <v>6.9971725489657608</v>
      </c>
      <c r="F7" s="21">
        <f xml:space="preserve"> C7-E7</f>
        <v>-15.45237254896576</v>
      </c>
      <c r="G7" s="21">
        <f>C7+E7</f>
        <v>-1.4580274510342388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T11" sqref="T11"/>
    </sheetView>
  </sheetViews>
  <sheetFormatPr defaultRowHeight="14.3"/>
  <cols>
    <col min="3" max="3" width="10.5" bestFit="1" customWidth="1"/>
    <col min="6" max="6" width="2.75" customWidth="1"/>
    <col min="8" max="8" width="10.5" bestFit="1" customWidth="1"/>
    <col min="9" max="9" width="2.75" customWidth="1"/>
    <col min="11" max="11" width="3.75" customWidth="1"/>
    <col min="12" max="12" width="26.375" bestFit="1" customWidth="1"/>
  </cols>
  <sheetData>
    <row r="1" spans="1:14">
      <c r="A1" s="39" t="s">
        <v>56</v>
      </c>
      <c r="B1" s="39"/>
      <c r="C1" s="39"/>
      <c r="D1" s="39"/>
      <c r="E1" s="39"/>
      <c r="G1" s="39" t="s">
        <v>57</v>
      </c>
      <c r="H1" s="39"/>
      <c r="J1" s="31" t="s">
        <v>58</v>
      </c>
    </row>
    <row r="2" spans="1:14">
      <c r="A2" s="27" t="s">
        <v>52</v>
      </c>
      <c r="B2" s="27" t="s">
        <v>30</v>
      </c>
      <c r="C2" s="27" t="s">
        <v>53</v>
      </c>
      <c r="D2" s="27" t="s">
        <v>54</v>
      </c>
      <c r="E2" s="27" t="s">
        <v>55</v>
      </c>
      <c r="G2" s="28" t="s">
        <v>30</v>
      </c>
      <c r="H2" s="28" t="s">
        <v>53</v>
      </c>
      <c r="J2" s="28" t="s">
        <v>59</v>
      </c>
      <c r="M2" s="31" t="s">
        <v>60</v>
      </c>
      <c r="N2" s="31" t="s">
        <v>61</v>
      </c>
    </row>
    <row r="3" spans="1:14">
      <c r="A3" s="30">
        <v>50.362200000000001</v>
      </c>
      <c r="B3" s="30">
        <v>-8.8416999999999994</v>
      </c>
      <c r="C3" s="30">
        <v>-17.937000000000001</v>
      </c>
      <c r="D3" s="30">
        <v>5.5170000000000003</v>
      </c>
      <c r="E3" s="30">
        <v>-13.5458</v>
      </c>
      <c r="G3">
        <v>0</v>
      </c>
      <c r="H3" s="29">
        <v>-0.2</v>
      </c>
      <c r="J3" s="30">
        <f>A3 +(B3*G3) + (C3*H3) + (D3*G3*H3) +(E3*H3*H3)</f>
        <v>53.407768000000004</v>
      </c>
      <c r="L3" t="s">
        <v>62</v>
      </c>
      <c r="M3" s="32">
        <f>J3</f>
        <v>53.407768000000004</v>
      </c>
      <c r="N3" s="32">
        <f>J4</f>
        <v>43.462668000000001</v>
      </c>
    </row>
    <row r="4" spans="1:14">
      <c r="A4" s="30">
        <v>50.362200000000001</v>
      </c>
      <c r="B4" s="30">
        <v>-8.8416999999999994</v>
      </c>
      <c r="C4" s="30">
        <v>-17.937000000000001</v>
      </c>
      <c r="D4" s="30">
        <v>5.5170000000000003</v>
      </c>
      <c r="E4" s="30">
        <v>-13.5458</v>
      </c>
      <c r="G4">
        <v>1</v>
      </c>
      <c r="H4" s="29">
        <v>-0.2</v>
      </c>
      <c r="J4" s="30">
        <f t="shared" ref="J4:J10" si="0">A4 +(B4*G4) + (C4*H4) + (D4*G4*H4) +(E4*H4*H4)</f>
        <v>43.462668000000001</v>
      </c>
      <c r="L4" t="s">
        <v>63</v>
      </c>
      <c r="M4" s="32">
        <f>J5</f>
        <v>50.362200000000001</v>
      </c>
      <c r="N4" s="32">
        <f>J6</f>
        <v>41.520499999999998</v>
      </c>
    </row>
    <row r="5" spans="1:14">
      <c r="A5" s="30">
        <v>50.362200000000001</v>
      </c>
      <c r="B5" s="30">
        <v>-8.8416999999999994</v>
      </c>
      <c r="C5" s="30">
        <v>-17.937000000000001</v>
      </c>
      <c r="D5" s="30">
        <v>5.5170000000000003</v>
      </c>
      <c r="E5" s="30">
        <v>-13.5458</v>
      </c>
      <c r="G5">
        <v>0</v>
      </c>
      <c r="H5" s="29">
        <v>0</v>
      </c>
      <c r="J5" s="30">
        <f t="shared" si="0"/>
        <v>50.362200000000001</v>
      </c>
      <c r="L5" t="s">
        <v>64</v>
      </c>
      <c r="M5" s="32">
        <f>J7</f>
        <v>46.232968</v>
      </c>
      <c r="N5" s="32">
        <f>J8</f>
        <v>38.494667999999997</v>
      </c>
    </row>
    <row r="6" spans="1:14">
      <c r="A6" s="30">
        <v>50.362200000000001</v>
      </c>
      <c r="B6" s="30">
        <v>-8.8416999999999994</v>
      </c>
      <c r="C6" s="30">
        <v>-17.937000000000001</v>
      </c>
      <c r="D6" s="30">
        <v>5.5170000000000003</v>
      </c>
      <c r="E6" s="30">
        <v>-13.5458</v>
      </c>
      <c r="G6">
        <v>1</v>
      </c>
      <c r="H6" s="29">
        <v>0</v>
      </c>
      <c r="J6" s="30">
        <f t="shared" si="0"/>
        <v>41.520499999999998</v>
      </c>
      <c r="L6" t="s">
        <v>65</v>
      </c>
      <c r="M6" s="32">
        <f>J9</f>
        <v>41.020071999999999</v>
      </c>
      <c r="N6" s="32">
        <f>J10</f>
        <v>34.385171999999997</v>
      </c>
    </row>
    <row r="7" spans="1:14">
      <c r="A7" s="30">
        <v>50.362200000000001</v>
      </c>
      <c r="B7" s="30">
        <v>-8.8416999999999994</v>
      </c>
      <c r="C7" s="30">
        <v>-17.937000000000001</v>
      </c>
      <c r="D7" s="30">
        <v>5.5170000000000003</v>
      </c>
      <c r="E7" s="30">
        <v>-13.5458</v>
      </c>
      <c r="G7">
        <v>0</v>
      </c>
      <c r="H7" s="29">
        <v>0.2</v>
      </c>
      <c r="J7" s="30">
        <f t="shared" si="0"/>
        <v>46.232968</v>
      </c>
    </row>
    <row r="8" spans="1:14">
      <c r="A8" s="30">
        <v>50.362200000000001</v>
      </c>
      <c r="B8" s="30">
        <v>-8.8416999999999994</v>
      </c>
      <c r="C8" s="30">
        <v>-17.937000000000001</v>
      </c>
      <c r="D8" s="30">
        <v>5.5170000000000003</v>
      </c>
      <c r="E8" s="30">
        <v>-13.5458</v>
      </c>
      <c r="G8">
        <v>1</v>
      </c>
      <c r="H8" s="29">
        <v>0.2</v>
      </c>
      <c r="J8" s="30">
        <f t="shared" si="0"/>
        <v>38.494667999999997</v>
      </c>
    </row>
    <row r="9" spans="1:14">
      <c r="A9" s="30">
        <v>50.362200000000001</v>
      </c>
      <c r="B9" s="30">
        <v>-8.8416999999999994</v>
      </c>
      <c r="C9" s="30">
        <v>-17.937000000000001</v>
      </c>
      <c r="D9" s="30">
        <v>5.5170000000000003</v>
      </c>
      <c r="E9" s="30">
        <v>-13.5458</v>
      </c>
      <c r="G9">
        <v>0</v>
      </c>
      <c r="H9" s="29">
        <v>0.4</v>
      </c>
      <c r="J9" s="30">
        <f t="shared" si="0"/>
        <v>41.020071999999999</v>
      </c>
    </row>
    <row r="10" spans="1:14">
      <c r="A10" s="30">
        <v>50.362200000000001</v>
      </c>
      <c r="B10" s="30">
        <v>-8.8416999999999994</v>
      </c>
      <c r="C10" s="30">
        <v>-17.937000000000001</v>
      </c>
      <c r="D10" s="30">
        <v>5.5170000000000003</v>
      </c>
      <c r="E10" s="30">
        <v>-13.5458</v>
      </c>
      <c r="G10">
        <v>1</v>
      </c>
      <c r="H10" s="29">
        <v>0.4</v>
      </c>
      <c r="J10" s="30">
        <f t="shared" si="0"/>
        <v>34.385171999999997</v>
      </c>
    </row>
  </sheetData>
  <mergeCells count="2">
    <mergeCell ref="A1:E1"/>
    <mergeCell ref="G1:H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Deviance Comparisons</vt:lpstr>
      <vt:lpstr>Pseudo-R2</vt:lpstr>
      <vt:lpstr>Confidence Intervals</vt:lpstr>
      <vt:lpstr>Plot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2013-03-14T23:17:51Z</dcterms:modified>
</cp:coreProperties>
</file>