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6272\PSQF6272_Example6b\"/>
    </mc:Choice>
  </mc:AlternateContent>
  <xr:revisionPtr revIDLastSave="0" documentId="13_ncr:1_{2FC27FDF-6045-40F1-931E-956D53C327CA}" xr6:coauthVersionLast="47" xr6:coauthVersionMax="47" xr10:uidLastSave="{00000000-0000-0000-0000-000000000000}"/>
  <bookViews>
    <workbookView xWindow="20364" yWindow="1560" windowWidth="20628" windowHeight="23688" activeTab="1" xr2:uid="{00000000-000D-0000-FFFF-FFFF00000000}"/>
  </bookViews>
  <sheets>
    <sheet name="LRTs" sheetId="1" r:id="rId1"/>
    <sheet name="Pseudo-R2" sheetId="2" r:id="rId2"/>
    <sheet name="Confidence Interval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" l="1"/>
  <c r="G10" i="2"/>
  <c r="E10" i="2"/>
  <c r="F10" i="2"/>
  <c r="F9" i="2"/>
  <c r="E9" i="2"/>
  <c r="E5" i="2"/>
  <c r="G15" i="1" l="1"/>
  <c r="E8" i="3" l="1"/>
  <c r="G8" i="3" s="1"/>
  <c r="E6" i="3"/>
  <c r="F6" i="3" s="1"/>
  <c r="H6" i="3" s="1"/>
  <c r="D11" i="1"/>
  <c r="F11" i="1" s="1"/>
  <c r="G11" i="1" s="1"/>
  <c r="E15" i="1"/>
  <c r="D15" i="1"/>
  <c r="E11" i="1"/>
  <c r="E7" i="1"/>
  <c r="D7" i="1"/>
  <c r="G6" i="3" l="1"/>
  <c r="I6" i="3" s="1"/>
  <c r="F8" i="3"/>
  <c r="F15" i="1"/>
  <c r="F7" i="1"/>
  <c r="G7" i="1" s="1"/>
</calcChain>
</file>

<file path=xl/sharedStrings.xml><?xml version="1.0" encoding="utf-8"?>
<sst xmlns="http://schemas.openxmlformats.org/spreadsheetml/2006/main" count="53" uniqueCount="43">
  <si>
    <t>Note: It is your job to keep track of whether deviance should go up or down! 
These formulas work with ABSOLUTE VALUES.</t>
  </si>
  <si>
    <t>Model</t>
  </si>
  <si>
    <t>Model 
Deviance</t>
  </si>
  <si>
    <t>Model 
DF</t>
  </si>
  <si>
    <t>Abs Value Deviance Diff</t>
  </si>
  <si>
    <t>DF 
Diff</t>
  </si>
  <si>
    <t>Exact p 
Value</t>
  </si>
  <si>
    <t>Test of Difference</t>
  </si>
  <si>
    <t>1a: Poisson Single-Level</t>
  </si>
  <si>
    <t xml:space="preserve">95% Random Effects Confidence Interval Calculator </t>
  </si>
  <si>
    <t>Term</t>
  </si>
  <si>
    <t>Fixed Effect</t>
  </si>
  <si>
    <t>Random Variance</t>
  </si>
  <si>
    <t>1.96*SD</t>
  </si>
  <si>
    <t>Lower CI</t>
  </si>
  <si>
    <t>Upper CI</t>
  </si>
  <si>
    <t>Region Intercept</t>
  </si>
  <si>
    <t>Log</t>
  </si>
  <si>
    <t>Count</t>
  </si>
  <si>
    <t>Within UV Slope</t>
  </si>
  <si>
    <t>Random Region Intercept Variance</t>
  </si>
  <si>
    <t>Random Region Within UV Slope Variance</t>
  </si>
  <si>
    <t>TO BE ENTERED</t>
  </si>
  <si>
    <t>COMPUTED FOR YOU</t>
  </si>
  <si>
    <t>Mixture
p Value</t>
  </si>
  <si>
    <t>Model from STATA</t>
  </si>
  <si>
    <t>1b: Add Region Rand Int</t>
  </si>
  <si>
    <t>1c: Add Overdispersion</t>
  </si>
  <si>
    <t>2b: Add Fixed WR UV</t>
  </si>
  <si>
    <t>2c: Add Random WR UV</t>
  </si>
  <si>
    <t>1c</t>
  </si>
  <si>
    <t>2c</t>
  </si>
  <si>
    <t>Pseudo-R2 for Random Region Intercept</t>
  </si>
  <si>
    <t>1c: Empty Means, Random Intercept</t>
  </si>
  <si>
    <t>2a: Add Fixed Between-Region UV</t>
  </si>
  <si>
    <t>2c: Add Random Within-Region UV</t>
  </si>
  <si>
    <t>3a: Add Nation as Main Effect</t>
  </si>
  <si>
    <t>BASELINE WITH 1 VARIANCE:</t>
  </si>
  <si>
    <t>NEW BASELINE WITH 2 VARIANCES:</t>
  </si>
  <si>
    <t>Change in Pseudo-R2 for Random Intercept</t>
  </si>
  <si>
    <t>Change in Pseudo-R2 for Random Within UV Slope</t>
  </si>
  <si>
    <t>Pseudo-R2 for Random Within UV Slope</t>
  </si>
  <si>
    <t>3b: Add Nation by UV Interactions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</si>
</sst>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000000"/>
    <numFmt numFmtId="166" formatCode="0.0000"/>
    <numFmt numFmtId="167" formatCode="0.00000"/>
    <numFmt numFmtId="168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0" fontId="4" fillId="0" borderId="0" xfId="1" applyFont="1"/>
    <xf numFmtId="4" fontId="4" fillId="0" borderId="0" xfId="1" applyNumberFormat="1" applyFont="1" applyAlignment="1">
      <alignment horizontal="center"/>
    </xf>
    <xf numFmtId="3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165" fontId="4" fillId="0" borderId="0" xfId="1" applyNumberFormat="1" applyFont="1" applyAlignment="1">
      <alignment horizontal="center"/>
    </xf>
    <xf numFmtId="0" fontId="1" fillId="0" borderId="0" xfId="1" applyAlignment="1">
      <alignment horizontal="center"/>
    </xf>
    <xf numFmtId="0" fontId="0" fillId="0" borderId="0" xfId="1" applyFont="1"/>
    <xf numFmtId="0" fontId="7" fillId="0" borderId="0" xfId="4" applyFont="1" applyAlignment="1">
      <alignment wrapText="1"/>
    </xf>
    <xf numFmtId="0" fontId="8" fillId="0" borderId="0" xfId="4" applyFont="1" applyAlignment="1">
      <alignment wrapText="1"/>
    </xf>
    <xf numFmtId="2" fontId="7" fillId="0" borderId="0" xfId="4" applyNumberFormat="1" applyFont="1" applyAlignment="1">
      <alignment wrapText="1"/>
    </xf>
    <xf numFmtId="166" fontId="7" fillId="0" borderId="0" xfId="4" applyNumberFormat="1" applyFont="1" applyAlignment="1">
      <alignment wrapText="1"/>
    </xf>
    <xf numFmtId="0" fontId="8" fillId="0" borderId="0" xfId="4" applyFont="1" applyAlignment="1">
      <alignment horizontal="left" wrapText="1" indent="2"/>
    </xf>
    <xf numFmtId="2" fontId="1" fillId="0" borderId="0" xfId="1" applyNumberFormat="1"/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1" fillId="0" borderId="0" xfId="1" applyAlignment="1">
      <alignment horizontal="left" indent="2"/>
    </xf>
    <xf numFmtId="4" fontId="1" fillId="0" borderId="0" xfId="1" applyNumberFormat="1" applyAlignment="1">
      <alignment horizontal="center"/>
    </xf>
    <xf numFmtId="165" fontId="1" fillId="0" borderId="0" xfId="1" applyNumberFormat="1" applyAlignment="1">
      <alignment horizontal="center"/>
    </xf>
    <xf numFmtId="4" fontId="1" fillId="0" borderId="0" xfId="1" applyNumberFormat="1"/>
    <xf numFmtId="164" fontId="1" fillId="0" borderId="0" xfId="1" applyNumberFormat="1" applyAlignment="1">
      <alignment horizontal="center"/>
    </xf>
    <xf numFmtId="167" fontId="2" fillId="0" borderId="1" xfId="1" applyNumberFormat="1" applyFont="1" applyBorder="1" applyAlignment="1">
      <alignment horizontal="center" vertical="center" wrapText="1"/>
    </xf>
    <xf numFmtId="167" fontId="3" fillId="0" borderId="0" xfId="1" applyNumberFormat="1" applyFont="1" applyAlignment="1">
      <alignment horizontal="center"/>
    </xf>
    <xf numFmtId="167" fontId="4" fillId="0" borderId="0" xfId="1" applyNumberFormat="1" applyFont="1" applyAlignment="1">
      <alignment horizontal="center"/>
    </xf>
    <xf numFmtId="167" fontId="1" fillId="0" borderId="0" xfId="1" applyNumberFormat="1" applyAlignment="1">
      <alignment horizontal="center"/>
    </xf>
    <xf numFmtId="0" fontId="0" fillId="0" borderId="0" xfId="1" applyFont="1" applyAlignment="1">
      <alignment horizontal="center"/>
    </xf>
    <xf numFmtId="0" fontId="9" fillId="0" borderId="0" xfId="0" applyFont="1"/>
    <xf numFmtId="0" fontId="3" fillId="0" borderId="0" xfId="1" applyFont="1" applyAlignment="1">
      <alignment horizontal="center" wrapText="1"/>
    </xf>
    <xf numFmtId="0" fontId="2" fillId="2" borderId="0" xfId="1" applyFont="1" applyFill="1" applyAlignment="1">
      <alignment horizontal="center"/>
    </xf>
    <xf numFmtId="0" fontId="2" fillId="3" borderId="0" xfId="1" applyFont="1" applyFill="1" applyAlignment="1">
      <alignment horizontal="center"/>
    </xf>
    <xf numFmtId="2" fontId="2" fillId="0" borderId="0" xfId="1" applyNumberFormat="1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0" fillId="2" borderId="0" xfId="4" applyFont="1" applyFill="1" applyAlignment="1">
      <alignment horizontal="center" wrapText="1"/>
    </xf>
    <xf numFmtId="0" fontId="10" fillId="0" borderId="0" xfId="4" applyFont="1" applyAlignment="1">
      <alignment wrapText="1"/>
    </xf>
    <xf numFmtId="168" fontId="10" fillId="3" borderId="0" xfId="0" applyNumberFormat="1" applyFont="1" applyFill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2" fontId="6" fillId="0" borderId="0" xfId="4" applyNumberFormat="1" applyFont="1" applyAlignment="1">
      <alignment horizontal="center" vertical="center" wrapText="1"/>
    </xf>
    <xf numFmtId="166" fontId="6" fillId="0" borderId="0" xfId="4" applyNumberFormat="1" applyFont="1" applyAlignment="1">
      <alignment horizontal="center" vertical="center" wrapText="1"/>
    </xf>
    <xf numFmtId="168" fontId="6" fillId="0" borderId="0" xfId="0" applyNumberFormat="1" applyFont="1" applyAlignment="1">
      <alignment horizontal="center" vertical="center" wrapText="1"/>
    </xf>
  </cellXfs>
  <cellStyles count="5">
    <cellStyle name="Normal" xfId="0" builtinId="0"/>
    <cellStyle name="Normal 2" xfId="2" xr:uid="{00000000-0005-0000-0000-000001000000}"/>
    <cellStyle name="Normal 2 2" xfId="1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zoomScale="115" zoomScaleNormal="115" workbookViewId="0">
      <selection activeCell="G1" sqref="G1:G1048576"/>
    </sheetView>
  </sheetViews>
  <sheetFormatPr defaultColWidth="9" defaultRowHeight="14.4" x14ac:dyDescent="0.3"/>
  <cols>
    <col min="1" max="1" width="28.88671875" style="1" bestFit="1" customWidth="1"/>
    <col min="2" max="2" width="11.88671875" style="27" customWidth="1"/>
    <col min="3" max="3" width="9.6640625" style="13" customWidth="1"/>
    <col min="4" max="4" width="13" style="27" customWidth="1"/>
    <col min="5" max="5" width="7.33203125" style="13" customWidth="1"/>
    <col min="6" max="6" width="11.88671875" style="25" bestFit="1" customWidth="1"/>
    <col min="7" max="7" width="11.88671875" style="31" customWidth="1"/>
    <col min="8" max="16384" width="9" style="1"/>
  </cols>
  <sheetData>
    <row r="1" spans="1:7" ht="30.6" customHeight="1" x14ac:dyDescent="0.3">
      <c r="A1" s="34" t="s">
        <v>0</v>
      </c>
      <c r="B1" s="34"/>
      <c r="C1" s="34"/>
      <c r="D1" s="34"/>
      <c r="E1" s="34"/>
      <c r="F1" s="34"/>
    </row>
    <row r="2" spans="1:7" x14ac:dyDescent="0.3">
      <c r="A2" s="35" t="s">
        <v>22</v>
      </c>
      <c r="B2" s="35"/>
      <c r="C2" s="35"/>
      <c r="D2" s="36" t="s">
        <v>23</v>
      </c>
      <c r="E2" s="36"/>
      <c r="F2" s="36"/>
      <c r="G2" s="36"/>
    </row>
    <row r="3" spans="1:7" ht="31.95" customHeight="1" x14ac:dyDescent="0.3">
      <c r="A3" s="2" t="s">
        <v>25</v>
      </c>
      <c r="B3" s="3" t="s">
        <v>2</v>
      </c>
      <c r="C3" s="2" t="s">
        <v>3</v>
      </c>
      <c r="D3" s="3" t="s">
        <v>4</v>
      </c>
      <c r="E3" s="2" t="s">
        <v>5</v>
      </c>
      <c r="F3" s="4" t="s">
        <v>6</v>
      </c>
      <c r="G3" s="28" t="s">
        <v>24</v>
      </c>
    </row>
    <row r="4" spans="1:7" x14ac:dyDescent="0.3">
      <c r="A4" s="5"/>
      <c r="B4" s="6"/>
      <c r="C4" s="5"/>
      <c r="D4" s="6"/>
      <c r="E4" s="5"/>
      <c r="F4" s="7"/>
      <c r="G4" s="29"/>
    </row>
    <row r="5" spans="1:7" s="8" customFormat="1" x14ac:dyDescent="0.3">
      <c r="A5" s="8" t="s">
        <v>8</v>
      </c>
      <c r="B5" s="9">
        <v>13248.921</v>
      </c>
      <c r="C5" s="10">
        <v>1</v>
      </c>
      <c r="D5" s="9"/>
      <c r="E5" s="11"/>
      <c r="F5" s="12"/>
      <c r="G5" s="30"/>
    </row>
    <row r="6" spans="1:7" s="8" customFormat="1" x14ac:dyDescent="0.3">
      <c r="A6" s="8" t="s">
        <v>26</v>
      </c>
      <c r="B6" s="9">
        <v>5682.2127</v>
      </c>
      <c r="C6" s="10">
        <v>2</v>
      </c>
      <c r="D6" s="9"/>
      <c r="E6" s="11"/>
      <c r="F6" s="11"/>
      <c r="G6" s="30"/>
    </row>
    <row r="7" spans="1:7" s="8" customFormat="1" x14ac:dyDescent="0.3">
      <c r="A7" s="23" t="s">
        <v>7</v>
      </c>
      <c r="B7" s="9"/>
      <c r="C7" s="9"/>
      <c r="D7" s="24">
        <f>ABS(B5-B6)</f>
        <v>7566.7083000000002</v>
      </c>
      <c r="E7" s="13">
        <f>ABS(C5-C6)</f>
        <v>1</v>
      </c>
      <c r="F7" s="25">
        <f>CHIDIST(D7,E7)</f>
        <v>0</v>
      </c>
      <c r="G7" s="30">
        <f>F7/2</f>
        <v>0</v>
      </c>
    </row>
    <row r="8" spans="1:7" s="8" customFormat="1" x14ac:dyDescent="0.3">
      <c r="A8" s="23"/>
      <c r="B8" s="9"/>
      <c r="C8" s="11"/>
      <c r="D8" s="24"/>
      <c r="E8" s="13"/>
      <c r="F8" s="25"/>
      <c r="G8" s="30"/>
    </row>
    <row r="9" spans="1:7" s="8" customFormat="1" x14ac:dyDescent="0.3">
      <c r="A9" s="8" t="s">
        <v>26</v>
      </c>
      <c r="B9" s="9">
        <v>5682.2127</v>
      </c>
      <c r="C9" s="10">
        <v>2</v>
      </c>
      <c r="D9" s="24"/>
      <c r="E9" s="13"/>
      <c r="F9" s="25"/>
      <c r="G9" s="30"/>
    </row>
    <row r="10" spans="1:7" x14ac:dyDescent="0.3">
      <c r="A10" s="8" t="s">
        <v>27</v>
      </c>
      <c r="B10" s="24">
        <v>2868.2190999999998</v>
      </c>
      <c r="C10" s="13">
        <v>3</v>
      </c>
      <c r="D10" s="26"/>
      <c r="E10" s="1"/>
    </row>
    <row r="11" spans="1:7" x14ac:dyDescent="0.3">
      <c r="A11" s="23" t="s">
        <v>7</v>
      </c>
      <c r="B11" s="24"/>
      <c r="D11" s="24">
        <f>ABS(B9-B10)</f>
        <v>2813.9936000000002</v>
      </c>
      <c r="E11" s="13">
        <f>ABS(C9-C10)</f>
        <v>1</v>
      </c>
      <c r="F11" s="25">
        <f>CHIDIST(D11,E11)</f>
        <v>0</v>
      </c>
      <c r="G11" s="30">
        <f>F11/2</f>
        <v>0</v>
      </c>
    </row>
    <row r="12" spans="1:7" x14ac:dyDescent="0.3">
      <c r="A12" s="23"/>
      <c r="B12" s="24"/>
      <c r="D12" s="24"/>
    </row>
    <row r="13" spans="1:7" x14ac:dyDescent="0.3">
      <c r="A13" s="1" t="s">
        <v>28</v>
      </c>
      <c r="B13" s="24">
        <v>2852.2365</v>
      </c>
      <c r="C13" s="13">
        <v>5</v>
      </c>
      <c r="D13" s="26"/>
      <c r="E13" s="1"/>
    </row>
    <row r="14" spans="1:7" x14ac:dyDescent="0.3">
      <c r="A14" s="1" t="s">
        <v>29</v>
      </c>
      <c r="B14" s="24">
        <v>2844.8211999999999</v>
      </c>
      <c r="C14" s="13">
        <v>7</v>
      </c>
      <c r="D14" s="26"/>
      <c r="E14" s="1"/>
    </row>
    <row r="15" spans="1:7" x14ac:dyDescent="0.3">
      <c r="A15" s="23" t="s">
        <v>7</v>
      </c>
      <c r="B15" s="24"/>
      <c r="D15" s="24">
        <f>ABS(B13-B14)</f>
        <v>7.4153000000001157</v>
      </c>
      <c r="E15" s="13">
        <f>ABS(C13-C14)</f>
        <v>2</v>
      </c>
      <c r="F15" s="25">
        <f>CHIDIST(D15,E15)</f>
        <v>2.453511309287626E-2</v>
      </c>
      <c r="G15" s="31">
        <f>(0.5*CHIDIST(D15,E15))+(0.5*CHIDIST(D15,(E15-1)))</f>
        <v>1.5501133055186319E-2</v>
      </c>
    </row>
    <row r="16" spans="1:7" x14ac:dyDescent="0.3">
      <c r="A16" s="23"/>
    </row>
    <row r="18" spans="1:1" x14ac:dyDescent="0.3">
      <c r="A18" s="23"/>
    </row>
    <row r="19" spans="1:1" x14ac:dyDescent="0.3">
      <c r="A19" s="23"/>
    </row>
  </sheetData>
  <mergeCells count="3">
    <mergeCell ref="A1:F1"/>
    <mergeCell ref="A2:C2"/>
    <mergeCell ref="D2:G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tabSelected="1" zoomScale="130" zoomScaleNormal="130" workbookViewId="0">
      <selection activeCell="H10" sqref="H10"/>
    </sheetView>
  </sheetViews>
  <sheetFormatPr defaultRowHeight="13.8" x14ac:dyDescent="0.3"/>
  <cols>
    <col min="1" max="1" width="33.33203125" style="15" customWidth="1"/>
    <col min="2" max="2" width="13.33203125" style="17" customWidth="1"/>
    <col min="3" max="3" width="14.109375" style="17" customWidth="1"/>
    <col min="4" max="4" width="4.109375" style="15" customWidth="1"/>
    <col min="5" max="5" width="13.5546875" style="18" bestFit="1" customWidth="1"/>
    <col min="6" max="6" width="13.33203125" style="18" bestFit="1" customWidth="1"/>
    <col min="7" max="7" width="11.33203125" style="15" customWidth="1"/>
    <col min="8" max="8" width="11.5546875" style="15" customWidth="1"/>
    <col min="9" max="251" width="9.109375" style="15"/>
    <col min="252" max="252" width="34.88671875" style="15" customWidth="1"/>
    <col min="253" max="253" width="9.6640625" style="15" customWidth="1"/>
    <col min="254" max="254" width="13.33203125" style="15" customWidth="1"/>
    <col min="255" max="255" width="14.109375" style="15" customWidth="1"/>
    <col min="256" max="256" width="4.109375" style="15" customWidth="1"/>
    <col min="257" max="257" width="11.33203125" style="15" customWidth="1"/>
    <col min="258" max="258" width="11.33203125" style="15" bestFit="1" customWidth="1"/>
    <col min="259" max="259" width="14.33203125" style="15" customWidth="1"/>
    <col min="260" max="507" width="9.109375" style="15"/>
    <col min="508" max="508" width="34.88671875" style="15" customWidth="1"/>
    <col min="509" max="509" width="9.6640625" style="15" customWidth="1"/>
    <col min="510" max="510" width="13.33203125" style="15" customWidth="1"/>
    <col min="511" max="511" width="14.109375" style="15" customWidth="1"/>
    <col min="512" max="512" width="4.109375" style="15" customWidth="1"/>
    <col min="513" max="513" width="11.33203125" style="15" customWidth="1"/>
    <col min="514" max="514" width="11.33203125" style="15" bestFit="1" customWidth="1"/>
    <col min="515" max="515" width="14.33203125" style="15" customWidth="1"/>
    <col min="516" max="763" width="9.109375" style="15"/>
    <col min="764" max="764" width="34.88671875" style="15" customWidth="1"/>
    <col min="765" max="765" width="9.6640625" style="15" customWidth="1"/>
    <col min="766" max="766" width="13.33203125" style="15" customWidth="1"/>
    <col min="767" max="767" width="14.109375" style="15" customWidth="1"/>
    <col min="768" max="768" width="4.109375" style="15" customWidth="1"/>
    <col min="769" max="769" width="11.33203125" style="15" customWidth="1"/>
    <col min="770" max="770" width="11.33203125" style="15" bestFit="1" customWidth="1"/>
    <col min="771" max="771" width="14.33203125" style="15" customWidth="1"/>
    <col min="772" max="1019" width="9.109375" style="15"/>
    <col min="1020" max="1020" width="34.88671875" style="15" customWidth="1"/>
    <col min="1021" max="1021" width="9.6640625" style="15" customWidth="1"/>
    <col min="1022" max="1022" width="13.33203125" style="15" customWidth="1"/>
    <col min="1023" max="1023" width="14.109375" style="15" customWidth="1"/>
    <col min="1024" max="1024" width="4.109375" style="15" customWidth="1"/>
    <col min="1025" max="1025" width="11.33203125" style="15" customWidth="1"/>
    <col min="1026" max="1026" width="11.33203125" style="15" bestFit="1" customWidth="1"/>
    <col min="1027" max="1027" width="14.33203125" style="15" customWidth="1"/>
    <col min="1028" max="1275" width="9.109375" style="15"/>
    <col min="1276" max="1276" width="34.88671875" style="15" customWidth="1"/>
    <col min="1277" max="1277" width="9.6640625" style="15" customWidth="1"/>
    <col min="1278" max="1278" width="13.33203125" style="15" customWidth="1"/>
    <col min="1279" max="1279" width="14.109375" style="15" customWidth="1"/>
    <col min="1280" max="1280" width="4.109375" style="15" customWidth="1"/>
    <col min="1281" max="1281" width="11.33203125" style="15" customWidth="1"/>
    <col min="1282" max="1282" width="11.33203125" style="15" bestFit="1" customWidth="1"/>
    <col min="1283" max="1283" width="14.33203125" style="15" customWidth="1"/>
    <col min="1284" max="1531" width="9.109375" style="15"/>
    <col min="1532" max="1532" width="34.88671875" style="15" customWidth="1"/>
    <col min="1533" max="1533" width="9.6640625" style="15" customWidth="1"/>
    <col min="1534" max="1534" width="13.33203125" style="15" customWidth="1"/>
    <col min="1535" max="1535" width="14.109375" style="15" customWidth="1"/>
    <col min="1536" max="1536" width="4.109375" style="15" customWidth="1"/>
    <col min="1537" max="1537" width="11.33203125" style="15" customWidth="1"/>
    <col min="1538" max="1538" width="11.33203125" style="15" bestFit="1" customWidth="1"/>
    <col min="1539" max="1539" width="14.33203125" style="15" customWidth="1"/>
    <col min="1540" max="1787" width="9.109375" style="15"/>
    <col min="1788" max="1788" width="34.88671875" style="15" customWidth="1"/>
    <col min="1789" max="1789" width="9.6640625" style="15" customWidth="1"/>
    <col min="1790" max="1790" width="13.33203125" style="15" customWidth="1"/>
    <col min="1791" max="1791" width="14.109375" style="15" customWidth="1"/>
    <col min="1792" max="1792" width="4.109375" style="15" customWidth="1"/>
    <col min="1793" max="1793" width="11.33203125" style="15" customWidth="1"/>
    <col min="1794" max="1794" width="11.33203125" style="15" bestFit="1" customWidth="1"/>
    <col min="1795" max="1795" width="14.33203125" style="15" customWidth="1"/>
    <col min="1796" max="2043" width="9.109375" style="15"/>
    <col min="2044" max="2044" width="34.88671875" style="15" customWidth="1"/>
    <col min="2045" max="2045" width="9.6640625" style="15" customWidth="1"/>
    <col min="2046" max="2046" width="13.33203125" style="15" customWidth="1"/>
    <col min="2047" max="2047" width="14.109375" style="15" customWidth="1"/>
    <col min="2048" max="2048" width="4.109375" style="15" customWidth="1"/>
    <col min="2049" max="2049" width="11.33203125" style="15" customWidth="1"/>
    <col min="2050" max="2050" width="11.33203125" style="15" bestFit="1" customWidth="1"/>
    <col min="2051" max="2051" width="14.33203125" style="15" customWidth="1"/>
    <col min="2052" max="2299" width="9.109375" style="15"/>
    <col min="2300" max="2300" width="34.88671875" style="15" customWidth="1"/>
    <col min="2301" max="2301" width="9.6640625" style="15" customWidth="1"/>
    <col min="2302" max="2302" width="13.33203125" style="15" customWidth="1"/>
    <col min="2303" max="2303" width="14.109375" style="15" customWidth="1"/>
    <col min="2304" max="2304" width="4.109375" style="15" customWidth="1"/>
    <col min="2305" max="2305" width="11.33203125" style="15" customWidth="1"/>
    <col min="2306" max="2306" width="11.33203125" style="15" bestFit="1" customWidth="1"/>
    <col min="2307" max="2307" width="14.33203125" style="15" customWidth="1"/>
    <col min="2308" max="2555" width="9.109375" style="15"/>
    <col min="2556" max="2556" width="34.88671875" style="15" customWidth="1"/>
    <col min="2557" max="2557" width="9.6640625" style="15" customWidth="1"/>
    <col min="2558" max="2558" width="13.33203125" style="15" customWidth="1"/>
    <col min="2559" max="2559" width="14.109375" style="15" customWidth="1"/>
    <col min="2560" max="2560" width="4.109375" style="15" customWidth="1"/>
    <col min="2561" max="2561" width="11.33203125" style="15" customWidth="1"/>
    <col min="2562" max="2562" width="11.33203125" style="15" bestFit="1" customWidth="1"/>
    <col min="2563" max="2563" width="14.33203125" style="15" customWidth="1"/>
    <col min="2564" max="2811" width="9.109375" style="15"/>
    <col min="2812" max="2812" width="34.88671875" style="15" customWidth="1"/>
    <col min="2813" max="2813" width="9.6640625" style="15" customWidth="1"/>
    <col min="2814" max="2814" width="13.33203125" style="15" customWidth="1"/>
    <col min="2815" max="2815" width="14.109375" style="15" customWidth="1"/>
    <col min="2816" max="2816" width="4.109375" style="15" customWidth="1"/>
    <col min="2817" max="2817" width="11.33203125" style="15" customWidth="1"/>
    <col min="2818" max="2818" width="11.33203125" style="15" bestFit="1" customWidth="1"/>
    <col min="2819" max="2819" width="14.33203125" style="15" customWidth="1"/>
    <col min="2820" max="3067" width="9.109375" style="15"/>
    <col min="3068" max="3068" width="34.88671875" style="15" customWidth="1"/>
    <col min="3069" max="3069" width="9.6640625" style="15" customWidth="1"/>
    <col min="3070" max="3070" width="13.33203125" style="15" customWidth="1"/>
    <col min="3071" max="3071" width="14.109375" style="15" customWidth="1"/>
    <col min="3072" max="3072" width="4.109375" style="15" customWidth="1"/>
    <col min="3073" max="3073" width="11.33203125" style="15" customWidth="1"/>
    <col min="3074" max="3074" width="11.33203125" style="15" bestFit="1" customWidth="1"/>
    <col min="3075" max="3075" width="14.33203125" style="15" customWidth="1"/>
    <col min="3076" max="3323" width="9.109375" style="15"/>
    <col min="3324" max="3324" width="34.88671875" style="15" customWidth="1"/>
    <col min="3325" max="3325" width="9.6640625" style="15" customWidth="1"/>
    <col min="3326" max="3326" width="13.33203125" style="15" customWidth="1"/>
    <col min="3327" max="3327" width="14.109375" style="15" customWidth="1"/>
    <col min="3328" max="3328" width="4.109375" style="15" customWidth="1"/>
    <col min="3329" max="3329" width="11.33203125" style="15" customWidth="1"/>
    <col min="3330" max="3330" width="11.33203125" style="15" bestFit="1" customWidth="1"/>
    <col min="3331" max="3331" width="14.33203125" style="15" customWidth="1"/>
    <col min="3332" max="3579" width="9.109375" style="15"/>
    <col min="3580" max="3580" width="34.88671875" style="15" customWidth="1"/>
    <col min="3581" max="3581" width="9.6640625" style="15" customWidth="1"/>
    <col min="3582" max="3582" width="13.33203125" style="15" customWidth="1"/>
    <col min="3583" max="3583" width="14.109375" style="15" customWidth="1"/>
    <col min="3584" max="3584" width="4.109375" style="15" customWidth="1"/>
    <col min="3585" max="3585" width="11.33203125" style="15" customWidth="1"/>
    <col min="3586" max="3586" width="11.33203125" style="15" bestFit="1" customWidth="1"/>
    <col min="3587" max="3587" width="14.33203125" style="15" customWidth="1"/>
    <col min="3588" max="3835" width="9.109375" style="15"/>
    <col min="3836" max="3836" width="34.88671875" style="15" customWidth="1"/>
    <col min="3837" max="3837" width="9.6640625" style="15" customWidth="1"/>
    <col min="3838" max="3838" width="13.33203125" style="15" customWidth="1"/>
    <col min="3839" max="3839" width="14.109375" style="15" customWidth="1"/>
    <col min="3840" max="3840" width="4.109375" style="15" customWidth="1"/>
    <col min="3841" max="3841" width="11.33203125" style="15" customWidth="1"/>
    <col min="3842" max="3842" width="11.33203125" style="15" bestFit="1" customWidth="1"/>
    <col min="3843" max="3843" width="14.33203125" style="15" customWidth="1"/>
    <col min="3844" max="4091" width="9.109375" style="15"/>
    <col min="4092" max="4092" width="34.88671875" style="15" customWidth="1"/>
    <col min="4093" max="4093" width="9.6640625" style="15" customWidth="1"/>
    <col min="4094" max="4094" width="13.33203125" style="15" customWidth="1"/>
    <col min="4095" max="4095" width="14.109375" style="15" customWidth="1"/>
    <col min="4096" max="4096" width="4.109375" style="15" customWidth="1"/>
    <col min="4097" max="4097" width="11.33203125" style="15" customWidth="1"/>
    <col min="4098" max="4098" width="11.33203125" style="15" bestFit="1" customWidth="1"/>
    <col min="4099" max="4099" width="14.33203125" style="15" customWidth="1"/>
    <col min="4100" max="4347" width="9.109375" style="15"/>
    <col min="4348" max="4348" width="34.88671875" style="15" customWidth="1"/>
    <col min="4349" max="4349" width="9.6640625" style="15" customWidth="1"/>
    <col min="4350" max="4350" width="13.33203125" style="15" customWidth="1"/>
    <col min="4351" max="4351" width="14.109375" style="15" customWidth="1"/>
    <col min="4352" max="4352" width="4.109375" style="15" customWidth="1"/>
    <col min="4353" max="4353" width="11.33203125" style="15" customWidth="1"/>
    <col min="4354" max="4354" width="11.33203125" style="15" bestFit="1" customWidth="1"/>
    <col min="4355" max="4355" width="14.33203125" style="15" customWidth="1"/>
    <col min="4356" max="4603" width="9.109375" style="15"/>
    <col min="4604" max="4604" width="34.88671875" style="15" customWidth="1"/>
    <col min="4605" max="4605" width="9.6640625" style="15" customWidth="1"/>
    <col min="4606" max="4606" width="13.33203125" style="15" customWidth="1"/>
    <col min="4607" max="4607" width="14.109375" style="15" customWidth="1"/>
    <col min="4608" max="4608" width="4.109375" style="15" customWidth="1"/>
    <col min="4609" max="4609" width="11.33203125" style="15" customWidth="1"/>
    <col min="4610" max="4610" width="11.33203125" style="15" bestFit="1" customWidth="1"/>
    <col min="4611" max="4611" width="14.33203125" style="15" customWidth="1"/>
    <col min="4612" max="4859" width="9.109375" style="15"/>
    <col min="4860" max="4860" width="34.88671875" style="15" customWidth="1"/>
    <col min="4861" max="4861" width="9.6640625" style="15" customWidth="1"/>
    <col min="4862" max="4862" width="13.33203125" style="15" customWidth="1"/>
    <col min="4863" max="4863" width="14.109375" style="15" customWidth="1"/>
    <col min="4864" max="4864" width="4.109375" style="15" customWidth="1"/>
    <col min="4865" max="4865" width="11.33203125" style="15" customWidth="1"/>
    <col min="4866" max="4866" width="11.33203125" style="15" bestFit="1" customWidth="1"/>
    <col min="4867" max="4867" width="14.33203125" style="15" customWidth="1"/>
    <col min="4868" max="5115" width="9.109375" style="15"/>
    <col min="5116" max="5116" width="34.88671875" style="15" customWidth="1"/>
    <col min="5117" max="5117" width="9.6640625" style="15" customWidth="1"/>
    <col min="5118" max="5118" width="13.33203125" style="15" customWidth="1"/>
    <col min="5119" max="5119" width="14.109375" style="15" customWidth="1"/>
    <col min="5120" max="5120" width="4.109375" style="15" customWidth="1"/>
    <col min="5121" max="5121" width="11.33203125" style="15" customWidth="1"/>
    <col min="5122" max="5122" width="11.33203125" style="15" bestFit="1" customWidth="1"/>
    <col min="5123" max="5123" width="14.33203125" style="15" customWidth="1"/>
    <col min="5124" max="5371" width="9.109375" style="15"/>
    <col min="5372" max="5372" width="34.88671875" style="15" customWidth="1"/>
    <col min="5373" max="5373" width="9.6640625" style="15" customWidth="1"/>
    <col min="5374" max="5374" width="13.33203125" style="15" customWidth="1"/>
    <col min="5375" max="5375" width="14.109375" style="15" customWidth="1"/>
    <col min="5376" max="5376" width="4.109375" style="15" customWidth="1"/>
    <col min="5377" max="5377" width="11.33203125" style="15" customWidth="1"/>
    <col min="5378" max="5378" width="11.33203125" style="15" bestFit="1" customWidth="1"/>
    <col min="5379" max="5379" width="14.33203125" style="15" customWidth="1"/>
    <col min="5380" max="5627" width="9.109375" style="15"/>
    <col min="5628" max="5628" width="34.88671875" style="15" customWidth="1"/>
    <col min="5629" max="5629" width="9.6640625" style="15" customWidth="1"/>
    <col min="5630" max="5630" width="13.33203125" style="15" customWidth="1"/>
    <col min="5631" max="5631" width="14.109375" style="15" customWidth="1"/>
    <col min="5632" max="5632" width="4.109375" style="15" customWidth="1"/>
    <col min="5633" max="5633" width="11.33203125" style="15" customWidth="1"/>
    <col min="5634" max="5634" width="11.33203125" style="15" bestFit="1" customWidth="1"/>
    <col min="5635" max="5635" width="14.33203125" style="15" customWidth="1"/>
    <col min="5636" max="5883" width="9.109375" style="15"/>
    <col min="5884" max="5884" width="34.88671875" style="15" customWidth="1"/>
    <col min="5885" max="5885" width="9.6640625" style="15" customWidth="1"/>
    <col min="5886" max="5886" width="13.33203125" style="15" customWidth="1"/>
    <col min="5887" max="5887" width="14.109375" style="15" customWidth="1"/>
    <col min="5888" max="5888" width="4.109375" style="15" customWidth="1"/>
    <col min="5889" max="5889" width="11.33203125" style="15" customWidth="1"/>
    <col min="5890" max="5890" width="11.33203125" style="15" bestFit="1" customWidth="1"/>
    <col min="5891" max="5891" width="14.33203125" style="15" customWidth="1"/>
    <col min="5892" max="6139" width="9.109375" style="15"/>
    <col min="6140" max="6140" width="34.88671875" style="15" customWidth="1"/>
    <col min="6141" max="6141" width="9.6640625" style="15" customWidth="1"/>
    <col min="6142" max="6142" width="13.33203125" style="15" customWidth="1"/>
    <col min="6143" max="6143" width="14.109375" style="15" customWidth="1"/>
    <col min="6144" max="6144" width="4.109375" style="15" customWidth="1"/>
    <col min="6145" max="6145" width="11.33203125" style="15" customWidth="1"/>
    <col min="6146" max="6146" width="11.33203125" style="15" bestFit="1" customWidth="1"/>
    <col min="6147" max="6147" width="14.33203125" style="15" customWidth="1"/>
    <col min="6148" max="6395" width="9.109375" style="15"/>
    <col min="6396" max="6396" width="34.88671875" style="15" customWidth="1"/>
    <col min="6397" max="6397" width="9.6640625" style="15" customWidth="1"/>
    <col min="6398" max="6398" width="13.33203125" style="15" customWidth="1"/>
    <col min="6399" max="6399" width="14.109375" style="15" customWidth="1"/>
    <col min="6400" max="6400" width="4.109375" style="15" customWidth="1"/>
    <col min="6401" max="6401" width="11.33203125" style="15" customWidth="1"/>
    <col min="6402" max="6402" width="11.33203125" style="15" bestFit="1" customWidth="1"/>
    <col min="6403" max="6403" width="14.33203125" style="15" customWidth="1"/>
    <col min="6404" max="6651" width="9.109375" style="15"/>
    <col min="6652" max="6652" width="34.88671875" style="15" customWidth="1"/>
    <col min="6653" max="6653" width="9.6640625" style="15" customWidth="1"/>
    <col min="6654" max="6654" width="13.33203125" style="15" customWidth="1"/>
    <col min="6655" max="6655" width="14.109375" style="15" customWidth="1"/>
    <col min="6656" max="6656" width="4.109375" style="15" customWidth="1"/>
    <col min="6657" max="6657" width="11.33203125" style="15" customWidth="1"/>
    <col min="6658" max="6658" width="11.33203125" style="15" bestFit="1" customWidth="1"/>
    <col min="6659" max="6659" width="14.33203125" style="15" customWidth="1"/>
    <col min="6660" max="6907" width="9.109375" style="15"/>
    <col min="6908" max="6908" width="34.88671875" style="15" customWidth="1"/>
    <col min="6909" max="6909" width="9.6640625" style="15" customWidth="1"/>
    <col min="6910" max="6910" width="13.33203125" style="15" customWidth="1"/>
    <col min="6911" max="6911" width="14.109375" style="15" customWidth="1"/>
    <col min="6912" max="6912" width="4.109375" style="15" customWidth="1"/>
    <col min="6913" max="6913" width="11.33203125" style="15" customWidth="1"/>
    <col min="6914" max="6914" width="11.33203125" style="15" bestFit="1" customWidth="1"/>
    <col min="6915" max="6915" width="14.33203125" style="15" customWidth="1"/>
    <col min="6916" max="7163" width="9.109375" style="15"/>
    <col min="7164" max="7164" width="34.88671875" style="15" customWidth="1"/>
    <col min="7165" max="7165" width="9.6640625" style="15" customWidth="1"/>
    <col min="7166" max="7166" width="13.33203125" style="15" customWidth="1"/>
    <col min="7167" max="7167" width="14.109375" style="15" customWidth="1"/>
    <col min="7168" max="7168" width="4.109375" style="15" customWidth="1"/>
    <col min="7169" max="7169" width="11.33203125" style="15" customWidth="1"/>
    <col min="7170" max="7170" width="11.33203125" style="15" bestFit="1" customWidth="1"/>
    <col min="7171" max="7171" width="14.33203125" style="15" customWidth="1"/>
    <col min="7172" max="7419" width="9.109375" style="15"/>
    <col min="7420" max="7420" width="34.88671875" style="15" customWidth="1"/>
    <col min="7421" max="7421" width="9.6640625" style="15" customWidth="1"/>
    <col min="7422" max="7422" width="13.33203125" style="15" customWidth="1"/>
    <col min="7423" max="7423" width="14.109375" style="15" customWidth="1"/>
    <col min="7424" max="7424" width="4.109375" style="15" customWidth="1"/>
    <col min="7425" max="7425" width="11.33203125" style="15" customWidth="1"/>
    <col min="7426" max="7426" width="11.33203125" style="15" bestFit="1" customWidth="1"/>
    <col min="7427" max="7427" width="14.33203125" style="15" customWidth="1"/>
    <col min="7428" max="7675" width="9.109375" style="15"/>
    <col min="7676" max="7676" width="34.88671875" style="15" customWidth="1"/>
    <col min="7677" max="7677" width="9.6640625" style="15" customWidth="1"/>
    <col min="7678" max="7678" width="13.33203125" style="15" customWidth="1"/>
    <col min="7679" max="7679" width="14.109375" style="15" customWidth="1"/>
    <col min="7680" max="7680" width="4.109375" style="15" customWidth="1"/>
    <col min="7681" max="7681" width="11.33203125" style="15" customWidth="1"/>
    <col min="7682" max="7682" width="11.33203125" style="15" bestFit="1" customWidth="1"/>
    <col min="7683" max="7683" width="14.33203125" style="15" customWidth="1"/>
    <col min="7684" max="7931" width="9.109375" style="15"/>
    <col min="7932" max="7932" width="34.88671875" style="15" customWidth="1"/>
    <col min="7933" max="7933" width="9.6640625" style="15" customWidth="1"/>
    <col min="7934" max="7934" width="13.33203125" style="15" customWidth="1"/>
    <col min="7935" max="7935" width="14.109375" style="15" customWidth="1"/>
    <col min="7936" max="7936" width="4.109375" style="15" customWidth="1"/>
    <col min="7937" max="7937" width="11.33203125" style="15" customWidth="1"/>
    <col min="7938" max="7938" width="11.33203125" style="15" bestFit="1" customWidth="1"/>
    <col min="7939" max="7939" width="14.33203125" style="15" customWidth="1"/>
    <col min="7940" max="8187" width="9.109375" style="15"/>
    <col min="8188" max="8188" width="34.88671875" style="15" customWidth="1"/>
    <col min="8189" max="8189" width="9.6640625" style="15" customWidth="1"/>
    <col min="8190" max="8190" width="13.33203125" style="15" customWidth="1"/>
    <col min="8191" max="8191" width="14.109375" style="15" customWidth="1"/>
    <col min="8192" max="8192" width="4.109375" style="15" customWidth="1"/>
    <col min="8193" max="8193" width="11.33203125" style="15" customWidth="1"/>
    <col min="8194" max="8194" width="11.33203125" style="15" bestFit="1" customWidth="1"/>
    <col min="8195" max="8195" width="14.33203125" style="15" customWidth="1"/>
    <col min="8196" max="8443" width="9.109375" style="15"/>
    <col min="8444" max="8444" width="34.88671875" style="15" customWidth="1"/>
    <col min="8445" max="8445" width="9.6640625" style="15" customWidth="1"/>
    <col min="8446" max="8446" width="13.33203125" style="15" customWidth="1"/>
    <col min="8447" max="8447" width="14.109375" style="15" customWidth="1"/>
    <col min="8448" max="8448" width="4.109375" style="15" customWidth="1"/>
    <col min="8449" max="8449" width="11.33203125" style="15" customWidth="1"/>
    <col min="8450" max="8450" width="11.33203125" style="15" bestFit="1" customWidth="1"/>
    <col min="8451" max="8451" width="14.33203125" style="15" customWidth="1"/>
    <col min="8452" max="8699" width="9.109375" style="15"/>
    <col min="8700" max="8700" width="34.88671875" style="15" customWidth="1"/>
    <col min="8701" max="8701" width="9.6640625" style="15" customWidth="1"/>
    <col min="8702" max="8702" width="13.33203125" style="15" customWidth="1"/>
    <col min="8703" max="8703" width="14.109375" style="15" customWidth="1"/>
    <col min="8704" max="8704" width="4.109375" style="15" customWidth="1"/>
    <col min="8705" max="8705" width="11.33203125" style="15" customWidth="1"/>
    <col min="8706" max="8706" width="11.33203125" style="15" bestFit="1" customWidth="1"/>
    <col min="8707" max="8707" width="14.33203125" style="15" customWidth="1"/>
    <col min="8708" max="8955" width="9.109375" style="15"/>
    <col min="8956" max="8956" width="34.88671875" style="15" customWidth="1"/>
    <col min="8957" max="8957" width="9.6640625" style="15" customWidth="1"/>
    <col min="8958" max="8958" width="13.33203125" style="15" customWidth="1"/>
    <col min="8959" max="8959" width="14.109375" style="15" customWidth="1"/>
    <col min="8960" max="8960" width="4.109375" style="15" customWidth="1"/>
    <col min="8961" max="8961" width="11.33203125" style="15" customWidth="1"/>
    <col min="8962" max="8962" width="11.33203125" style="15" bestFit="1" customWidth="1"/>
    <col min="8963" max="8963" width="14.33203125" style="15" customWidth="1"/>
    <col min="8964" max="9211" width="9.109375" style="15"/>
    <col min="9212" max="9212" width="34.88671875" style="15" customWidth="1"/>
    <col min="9213" max="9213" width="9.6640625" style="15" customWidth="1"/>
    <col min="9214" max="9214" width="13.33203125" style="15" customWidth="1"/>
    <col min="9215" max="9215" width="14.109375" style="15" customWidth="1"/>
    <col min="9216" max="9216" width="4.109375" style="15" customWidth="1"/>
    <col min="9217" max="9217" width="11.33203125" style="15" customWidth="1"/>
    <col min="9218" max="9218" width="11.33203125" style="15" bestFit="1" customWidth="1"/>
    <col min="9219" max="9219" width="14.33203125" style="15" customWidth="1"/>
    <col min="9220" max="9467" width="9.109375" style="15"/>
    <col min="9468" max="9468" width="34.88671875" style="15" customWidth="1"/>
    <col min="9469" max="9469" width="9.6640625" style="15" customWidth="1"/>
    <col min="9470" max="9470" width="13.33203125" style="15" customWidth="1"/>
    <col min="9471" max="9471" width="14.109375" style="15" customWidth="1"/>
    <col min="9472" max="9472" width="4.109375" style="15" customWidth="1"/>
    <col min="9473" max="9473" width="11.33203125" style="15" customWidth="1"/>
    <col min="9474" max="9474" width="11.33203125" style="15" bestFit="1" customWidth="1"/>
    <col min="9475" max="9475" width="14.33203125" style="15" customWidth="1"/>
    <col min="9476" max="9723" width="9.109375" style="15"/>
    <col min="9724" max="9724" width="34.88671875" style="15" customWidth="1"/>
    <col min="9725" max="9725" width="9.6640625" style="15" customWidth="1"/>
    <col min="9726" max="9726" width="13.33203125" style="15" customWidth="1"/>
    <col min="9727" max="9727" width="14.109375" style="15" customWidth="1"/>
    <col min="9728" max="9728" width="4.109375" style="15" customWidth="1"/>
    <col min="9729" max="9729" width="11.33203125" style="15" customWidth="1"/>
    <col min="9730" max="9730" width="11.33203125" style="15" bestFit="1" customWidth="1"/>
    <col min="9731" max="9731" width="14.33203125" style="15" customWidth="1"/>
    <col min="9732" max="9979" width="9.109375" style="15"/>
    <col min="9980" max="9980" width="34.88671875" style="15" customWidth="1"/>
    <col min="9981" max="9981" width="9.6640625" style="15" customWidth="1"/>
    <col min="9982" max="9982" width="13.33203125" style="15" customWidth="1"/>
    <col min="9983" max="9983" width="14.109375" style="15" customWidth="1"/>
    <col min="9984" max="9984" width="4.109375" style="15" customWidth="1"/>
    <col min="9985" max="9985" width="11.33203125" style="15" customWidth="1"/>
    <col min="9986" max="9986" width="11.33203125" style="15" bestFit="1" customWidth="1"/>
    <col min="9987" max="9987" width="14.33203125" style="15" customWidth="1"/>
    <col min="9988" max="10235" width="9.109375" style="15"/>
    <col min="10236" max="10236" width="34.88671875" style="15" customWidth="1"/>
    <col min="10237" max="10237" width="9.6640625" style="15" customWidth="1"/>
    <col min="10238" max="10238" width="13.33203125" style="15" customWidth="1"/>
    <col min="10239" max="10239" width="14.109375" style="15" customWidth="1"/>
    <col min="10240" max="10240" width="4.109375" style="15" customWidth="1"/>
    <col min="10241" max="10241" width="11.33203125" style="15" customWidth="1"/>
    <col min="10242" max="10242" width="11.33203125" style="15" bestFit="1" customWidth="1"/>
    <col min="10243" max="10243" width="14.33203125" style="15" customWidth="1"/>
    <col min="10244" max="10491" width="9.109375" style="15"/>
    <col min="10492" max="10492" width="34.88671875" style="15" customWidth="1"/>
    <col min="10493" max="10493" width="9.6640625" style="15" customWidth="1"/>
    <col min="10494" max="10494" width="13.33203125" style="15" customWidth="1"/>
    <col min="10495" max="10495" width="14.109375" style="15" customWidth="1"/>
    <col min="10496" max="10496" width="4.109375" style="15" customWidth="1"/>
    <col min="10497" max="10497" width="11.33203125" style="15" customWidth="1"/>
    <col min="10498" max="10498" width="11.33203125" style="15" bestFit="1" customWidth="1"/>
    <col min="10499" max="10499" width="14.33203125" style="15" customWidth="1"/>
    <col min="10500" max="10747" width="9.109375" style="15"/>
    <col min="10748" max="10748" width="34.88671875" style="15" customWidth="1"/>
    <col min="10749" max="10749" width="9.6640625" style="15" customWidth="1"/>
    <col min="10750" max="10750" width="13.33203125" style="15" customWidth="1"/>
    <col min="10751" max="10751" width="14.109375" style="15" customWidth="1"/>
    <col min="10752" max="10752" width="4.109375" style="15" customWidth="1"/>
    <col min="10753" max="10753" width="11.33203125" style="15" customWidth="1"/>
    <col min="10754" max="10754" width="11.33203125" style="15" bestFit="1" customWidth="1"/>
    <col min="10755" max="10755" width="14.33203125" style="15" customWidth="1"/>
    <col min="10756" max="11003" width="9.109375" style="15"/>
    <col min="11004" max="11004" width="34.88671875" style="15" customWidth="1"/>
    <col min="11005" max="11005" width="9.6640625" style="15" customWidth="1"/>
    <col min="11006" max="11006" width="13.33203125" style="15" customWidth="1"/>
    <col min="11007" max="11007" width="14.109375" style="15" customWidth="1"/>
    <col min="11008" max="11008" width="4.109375" style="15" customWidth="1"/>
    <col min="11009" max="11009" width="11.33203125" style="15" customWidth="1"/>
    <col min="11010" max="11010" width="11.33203125" style="15" bestFit="1" customWidth="1"/>
    <col min="11011" max="11011" width="14.33203125" style="15" customWidth="1"/>
    <col min="11012" max="11259" width="9.109375" style="15"/>
    <col min="11260" max="11260" width="34.88671875" style="15" customWidth="1"/>
    <col min="11261" max="11261" width="9.6640625" style="15" customWidth="1"/>
    <col min="11262" max="11262" width="13.33203125" style="15" customWidth="1"/>
    <col min="11263" max="11263" width="14.109375" style="15" customWidth="1"/>
    <col min="11264" max="11264" width="4.109375" style="15" customWidth="1"/>
    <col min="11265" max="11265" width="11.33203125" style="15" customWidth="1"/>
    <col min="11266" max="11266" width="11.33203125" style="15" bestFit="1" customWidth="1"/>
    <col min="11267" max="11267" width="14.33203125" style="15" customWidth="1"/>
    <col min="11268" max="11515" width="9.109375" style="15"/>
    <col min="11516" max="11516" width="34.88671875" style="15" customWidth="1"/>
    <col min="11517" max="11517" width="9.6640625" style="15" customWidth="1"/>
    <col min="11518" max="11518" width="13.33203125" style="15" customWidth="1"/>
    <col min="11519" max="11519" width="14.109375" style="15" customWidth="1"/>
    <col min="11520" max="11520" width="4.109375" style="15" customWidth="1"/>
    <col min="11521" max="11521" width="11.33203125" style="15" customWidth="1"/>
    <col min="11522" max="11522" width="11.33203125" style="15" bestFit="1" customWidth="1"/>
    <col min="11523" max="11523" width="14.33203125" style="15" customWidth="1"/>
    <col min="11524" max="11771" width="9.109375" style="15"/>
    <col min="11772" max="11772" width="34.88671875" style="15" customWidth="1"/>
    <col min="11773" max="11773" width="9.6640625" style="15" customWidth="1"/>
    <col min="11774" max="11774" width="13.33203125" style="15" customWidth="1"/>
    <col min="11775" max="11775" width="14.109375" style="15" customWidth="1"/>
    <col min="11776" max="11776" width="4.109375" style="15" customWidth="1"/>
    <col min="11777" max="11777" width="11.33203125" style="15" customWidth="1"/>
    <col min="11778" max="11778" width="11.33203125" style="15" bestFit="1" customWidth="1"/>
    <col min="11779" max="11779" width="14.33203125" style="15" customWidth="1"/>
    <col min="11780" max="12027" width="9.109375" style="15"/>
    <col min="12028" max="12028" width="34.88671875" style="15" customWidth="1"/>
    <col min="12029" max="12029" width="9.6640625" style="15" customWidth="1"/>
    <col min="12030" max="12030" width="13.33203125" style="15" customWidth="1"/>
    <col min="12031" max="12031" width="14.109375" style="15" customWidth="1"/>
    <col min="12032" max="12032" width="4.109375" style="15" customWidth="1"/>
    <col min="12033" max="12033" width="11.33203125" style="15" customWidth="1"/>
    <col min="12034" max="12034" width="11.33203125" style="15" bestFit="1" customWidth="1"/>
    <col min="12035" max="12035" width="14.33203125" style="15" customWidth="1"/>
    <col min="12036" max="12283" width="9.109375" style="15"/>
    <col min="12284" max="12284" width="34.88671875" style="15" customWidth="1"/>
    <col min="12285" max="12285" width="9.6640625" style="15" customWidth="1"/>
    <col min="12286" max="12286" width="13.33203125" style="15" customWidth="1"/>
    <col min="12287" max="12287" width="14.109375" style="15" customWidth="1"/>
    <col min="12288" max="12288" width="4.109375" style="15" customWidth="1"/>
    <col min="12289" max="12289" width="11.33203125" style="15" customWidth="1"/>
    <col min="12290" max="12290" width="11.33203125" style="15" bestFit="1" customWidth="1"/>
    <col min="12291" max="12291" width="14.33203125" style="15" customWidth="1"/>
    <col min="12292" max="12539" width="9.109375" style="15"/>
    <col min="12540" max="12540" width="34.88671875" style="15" customWidth="1"/>
    <col min="12541" max="12541" width="9.6640625" style="15" customWidth="1"/>
    <col min="12542" max="12542" width="13.33203125" style="15" customWidth="1"/>
    <col min="12543" max="12543" width="14.109375" style="15" customWidth="1"/>
    <col min="12544" max="12544" width="4.109375" style="15" customWidth="1"/>
    <col min="12545" max="12545" width="11.33203125" style="15" customWidth="1"/>
    <col min="12546" max="12546" width="11.33203125" style="15" bestFit="1" customWidth="1"/>
    <col min="12547" max="12547" width="14.33203125" style="15" customWidth="1"/>
    <col min="12548" max="12795" width="9.109375" style="15"/>
    <col min="12796" max="12796" width="34.88671875" style="15" customWidth="1"/>
    <col min="12797" max="12797" width="9.6640625" style="15" customWidth="1"/>
    <col min="12798" max="12798" width="13.33203125" style="15" customWidth="1"/>
    <col min="12799" max="12799" width="14.109375" style="15" customWidth="1"/>
    <col min="12800" max="12800" width="4.109375" style="15" customWidth="1"/>
    <col min="12801" max="12801" width="11.33203125" style="15" customWidth="1"/>
    <col min="12802" max="12802" width="11.33203125" style="15" bestFit="1" customWidth="1"/>
    <col min="12803" max="12803" width="14.33203125" style="15" customWidth="1"/>
    <col min="12804" max="13051" width="9.109375" style="15"/>
    <col min="13052" max="13052" width="34.88671875" style="15" customWidth="1"/>
    <col min="13053" max="13053" width="9.6640625" style="15" customWidth="1"/>
    <col min="13054" max="13054" width="13.33203125" style="15" customWidth="1"/>
    <col min="13055" max="13055" width="14.109375" style="15" customWidth="1"/>
    <col min="13056" max="13056" width="4.109375" style="15" customWidth="1"/>
    <col min="13057" max="13057" width="11.33203125" style="15" customWidth="1"/>
    <col min="13058" max="13058" width="11.33203125" style="15" bestFit="1" customWidth="1"/>
    <col min="13059" max="13059" width="14.33203125" style="15" customWidth="1"/>
    <col min="13060" max="13307" width="9.109375" style="15"/>
    <col min="13308" max="13308" width="34.88671875" style="15" customWidth="1"/>
    <col min="13309" max="13309" width="9.6640625" style="15" customWidth="1"/>
    <col min="13310" max="13310" width="13.33203125" style="15" customWidth="1"/>
    <col min="13311" max="13311" width="14.109375" style="15" customWidth="1"/>
    <col min="13312" max="13312" width="4.109375" style="15" customWidth="1"/>
    <col min="13313" max="13313" width="11.33203125" style="15" customWidth="1"/>
    <col min="13314" max="13314" width="11.33203125" style="15" bestFit="1" customWidth="1"/>
    <col min="13315" max="13315" width="14.33203125" style="15" customWidth="1"/>
    <col min="13316" max="13563" width="9.109375" style="15"/>
    <col min="13564" max="13564" width="34.88671875" style="15" customWidth="1"/>
    <col min="13565" max="13565" width="9.6640625" style="15" customWidth="1"/>
    <col min="13566" max="13566" width="13.33203125" style="15" customWidth="1"/>
    <col min="13567" max="13567" width="14.109375" style="15" customWidth="1"/>
    <col min="13568" max="13568" width="4.109375" style="15" customWidth="1"/>
    <col min="13569" max="13569" width="11.33203125" style="15" customWidth="1"/>
    <col min="13570" max="13570" width="11.33203125" style="15" bestFit="1" customWidth="1"/>
    <col min="13571" max="13571" width="14.33203125" style="15" customWidth="1"/>
    <col min="13572" max="13819" width="9.109375" style="15"/>
    <col min="13820" max="13820" width="34.88671875" style="15" customWidth="1"/>
    <col min="13821" max="13821" width="9.6640625" style="15" customWidth="1"/>
    <col min="13822" max="13822" width="13.33203125" style="15" customWidth="1"/>
    <col min="13823" max="13823" width="14.109375" style="15" customWidth="1"/>
    <col min="13824" max="13824" width="4.109375" style="15" customWidth="1"/>
    <col min="13825" max="13825" width="11.33203125" style="15" customWidth="1"/>
    <col min="13826" max="13826" width="11.33203125" style="15" bestFit="1" customWidth="1"/>
    <col min="13827" max="13827" width="14.33203125" style="15" customWidth="1"/>
    <col min="13828" max="14075" width="9.109375" style="15"/>
    <col min="14076" max="14076" width="34.88671875" style="15" customWidth="1"/>
    <col min="14077" max="14077" width="9.6640625" style="15" customWidth="1"/>
    <col min="14078" max="14078" width="13.33203125" style="15" customWidth="1"/>
    <col min="14079" max="14079" width="14.109375" style="15" customWidth="1"/>
    <col min="14080" max="14080" width="4.109375" style="15" customWidth="1"/>
    <col min="14081" max="14081" width="11.33203125" style="15" customWidth="1"/>
    <col min="14082" max="14082" width="11.33203125" style="15" bestFit="1" customWidth="1"/>
    <col min="14083" max="14083" width="14.33203125" style="15" customWidth="1"/>
    <col min="14084" max="14331" width="9.109375" style="15"/>
    <col min="14332" max="14332" width="34.88671875" style="15" customWidth="1"/>
    <col min="14333" max="14333" width="9.6640625" style="15" customWidth="1"/>
    <col min="14334" max="14334" width="13.33203125" style="15" customWidth="1"/>
    <col min="14335" max="14335" width="14.109375" style="15" customWidth="1"/>
    <col min="14336" max="14336" width="4.109375" style="15" customWidth="1"/>
    <col min="14337" max="14337" width="11.33203125" style="15" customWidth="1"/>
    <col min="14338" max="14338" width="11.33203125" style="15" bestFit="1" customWidth="1"/>
    <col min="14339" max="14339" width="14.33203125" style="15" customWidth="1"/>
    <col min="14340" max="14587" width="9.109375" style="15"/>
    <col min="14588" max="14588" width="34.88671875" style="15" customWidth="1"/>
    <col min="14589" max="14589" width="9.6640625" style="15" customWidth="1"/>
    <col min="14590" max="14590" width="13.33203125" style="15" customWidth="1"/>
    <col min="14591" max="14591" width="14.109375" style="15" customWidth="1"/>
    <col min="14592" max="14592" width="4.109375" style="15" customWidth="1"/>
    <col min="14593" max="14593" width="11.33203125" style="15" customWidth="1"/>
    <col min="14594" max="14594" width="11.33203125" style="15" bestFit="1" customWidth="1"/>
    <col min="14595" max="14595" width="14.33203125" style="15" customWidth="1"/>
    <col min="14596" max="14843" width="9.109375" style="15"/>
    <col min="14844" max="14844" width="34.88671875" style="15" customWidth="1"/>
    <col min="14845" max="14845" width="9.6640625" style="15" customWidth="1"/>
    <col min="14846" max="14846" width="13.33203125" style="15" customWidth="1"/>
    <col min="14847" max="14847" width="14.109375" style="15" customWidth="1"/>
    <col min="14848" max="14848" width="4.109375" style="15" customWidth="1"/>
    <col min="14849" max="14849" width="11.33203125" style="15" customWidth="1"/>
    <col min="14850" max="14850" width="11.33203125" style="15" bestFit="1" customWidth="1"/>
    <col min="14851" max="14851" width="14.33203125" style="15" customWidth="1"/>
    <col min="14852" max="15099" width="9.109375" style="15"/>
    <col min="15100" max="15100" width="34.88671875" style="15" customWidth="1"/>
    <col min="15101" max="15101" width="9.6640625" style="15" customWidth="1"/>
    <col min="15102" max="15102" width="13.33203125" style="15" customWidth="1"/>
    <col min="15103" max="15103" width="14.109375" style="15" customWidth="1"/>
    <col min="15104" max="15104" width="4.109375" style="15" customWidth="1"/>
    <col min="15105" max="15105" width="11.33203125" style="15" customWidth="1"/>
    <col min="15106" max="15106" width="11.33203125" style="15" bestFit="1" customWidth="1"/>
    <col min="15107" max="15107" width="14.33203125" style="15" customWidth="1"/>
    <col min="15108" max="15355" width="9.109375" style="15"/>
    <col min="15356" max="15356" width="34.88671875" style="15" customWidth="1"/>
    <col min="15357" max="15357" width="9.6640625" style="15" customWidth="1"/>
    <col min="15358" max="15358" width="13.33203125" style="15" customWidth="1"/>
    <col min="15359" max="15359" width="14.109375" style="15" customWidth="1"/>
    <col min="15360" max="15360" width="4.109375" style="15" customWidth="1"/>
    <col min="15361" max="15361" width="11.33203125" style="15" customWidth="1"/>
    <col min="15362" max="15362" width="11.33203125" style="15" bestFit="1" customWidth="1"/>
    <col min="15363" max="15363" width="14.33203125" style="15" customWidth="1"/>
    <col min="15364" max="15611" width="9.109375" style="15"/>
    <col min="15612" max="15612" width="34.88671875" style="15" customWidth="1"/>
    <col min="15613" max="15613" width="9.6640625" style="15" customWidth="1"/>
    <col min="15614" max="15614" width="13.33203125" style="15" customWidth="1"/>
    <col min="15615" max="15615" width="14.109375" style="15" customWidth="1"/>
    <col min="15616" max="15616" width="4.109375" style="15" customWidth="1"/>
    <col min="15617" max="15617" width="11.33203125" style="15" customWidth="1"/>
    <col min="15618" max="15618" width="11.33203125" style="15" bestFit="1" customWidth="1"/>
    <col min="15619" max="15619" width="14.33203125" style="15" customWidth="1"/>
    <col min="15620" max="15867" width="9.109375" style="15"/>
    <col min="15868" max="15868" width="34.88671875" style="15" customWidth="1"/>
    <col min="15869" max="15869" width="9.6640625" style="15" customWidth="1"/>
    <col min="15870" max="15870" width="13.33203125" style="15" customWidth="1"/>
    <col min="15871" max="15871" width="14.109375" style="15" customWidth="1"/>
    <col min="15872" max="15872" width="4.109375" style="15" customWidth="1"/>
    <col min="15873" max="15873" width="11.33203125" style="15" customWidth="1"/>
    <col min="15874" max="15874" width="11.33203125" style="15" bestFit="1" customWidth="1"/>
    <col min="15875" max="15875" width="14.33203125" style="15" customWidth="1"/>
    <col min="15876" max="16123" width="9.109375" style="15"/>
    <col min="16124" max="16124" width="34.88671875" style="15" customWidth="1"/>
    <col min="16125" max="16125" width="9.6640625" style="15" customWidth="1"/>
    <col min="16126" max="16126" width="13.33203125" style="15" customWidth="1"/>
    <col min="16127" max="16127" width="14.109375" style="15" customWidth="1"/>
    <col min="16128" max="16128" width="4.109375" style="15" customWidth="1"/>
    <col min="16129" max="16129" width="11.33203125" style="15" customWidth="1"/>
    <col min="16130" max="16130" width="11.33203125" style="15" bestFit="1" customWidth="1"/>
    <col min="16131" max="16131" width="14.33203125" style="15" customWidth="1"/>
    <col min="16132" max="16381" width="9.109375" style="15"/>
    <col min="16382" max="16384" width="9.109375" style="15" customWidth="1"/>
  </cols>
  <sheetData>
    <row r="1" spans="1:8" ht="13.8" customHeight="1" x14ac:dyDescent="0.3">
      <c r="A1" s="40" t="s">
        <v>22</v>
      </c>
      <c r="B1" s="40"/>
      <c r="C1" s="40"/>
      <c r="E1" s="42" t="s">
        <v>23</v>
      </c>
      <c r="F1" s="42"/>
      <c r="G1" s="42"/>
      <c r="H1" s="42"/>
    </row>
    <row r="2" spans="1:8" ht="69" x14ac:dyDescent="0.3">
      <c r="A2" s="43" t="s">
        <v>25</v>
      </c>
      <c r="B2" s="44" t="s">
        <v>20</v>
      </c>
      <c r="C2" s="44" t="s">
        <v>21</v>
      </c>
      <c r="D2" s="43"/>
      <c r="E2" s="45" t="s">
        <v>32</v>
      </c>
      <c r="F2" s="45" t="s">
        <v>41</v>
      </c>
      <c r="G2" s="46" t="s">
        <v>39</v>
      </c>
      <c r="H2" s="46" t="s">
        <v>40</v>
      </c>
    </row>
    <row r="3" spans="1:8" x14ac:dyDescent="0.3">
      <c r="A3" s="41" t="s">
        <v>37</v>
      </c>
    </row>
    <row r="4" spans="1:8" x14ac:dyDescent="0.3">
      <c r="A4" s="16" t="s">
        <v>33</v>
      </c>
      <c r="B4" s="18">
        <v>0.83844669999999999</v>
      </c>
      <c r="C4" s="18"/>
    </row>
    <row r="5" spans="1:8" x14ac:dyDescent="0.3">
      <c r="A5" s="15" t="s">
        <v>34</v>
      </c>
      <c r="B5" s="18">
        <v>0.68233889999999997</v>
      </c>
      <c r="C5" s="18"/>
      <c r="E5" s="18">
        <f>(B4-B5)/B4</f>
        <v>0.18618690967475932</v>
      </c>
    </row>
    <row r="6" spans="1:8" x14ac:dyDescent="0.3">
      <c r="A6" s="19"/>
      <c r="B6" s="18"/>
      <c r="C6" s="18"/>
    </row>
    <row r="7" spans="1:8" x14ac:dyDescent="0.3">
      <c r="A7" s="41" t="s">
        <v>38</v>
      </c>
      <c r="B7" s="18"/>
      <c r="C7" s="18"/>
    </row>
    <row r="8" spans="1:8" x14ac:dyDescent="0.3">
      <c r="A8" s="15" t="s">
        <v>35</v>
      </c>
      <c r="B8" s="18">
        <v>0.69492770000000004</v>
      </c>
      <c r="C8" s="18">
        <v>0.126337</v>
      </c>
    </row>
    <row r="9" spans="1:8" x14ac:dyDescent="0.3">
      <c r="A9" s="15" t="s">
        <v>36</v>
      </c>
      <c r="B9" s="18">
        <v>0.1239045</v>
      </c>
      <c r="C9" s="18">
        <v>0.1174509</v>
      </c>
      <c r="E9" s="18">
        <f>(B$8-B9)/B$8</f>
        <v>0.82170159571995771</v>
      </c>
      <c r="F9" s="18">
        <f>(C$8-C9)/C$8</f>
        <v>7.0336480999232273E-2</v>
      </c>
    </row>
    <row r="10" spans="1:8" x14ac:dyDescent="0.3">
      <c r="A10" s="15" t="s">
        <v>42</v>
      </c>
      <c r="B10" s="18">
        <v>6.4820000000000003E-2</v>
      </c>
      <c r="C10" s="18">
        <v>0.119931</v>
      </c>
      <c r="E10" s="18">
        <f t="shared" ref="E10" si="0">(B$8-B10)/B$8</f>
        <v>0.90672410957283756</v>
      </c>
      <c r="F10" s="18">
        <f t="shared" ref="F10" si="1">(C$8-C10)/C$8</f>
        <v>5.0705652342544219E-2</v>
      </c>
      <c r="G10" s="18">
        <f>E10-E9</f>
        <v>8.5022513852879844E-2</v>
      </c>
      <c r="H10" s="18">
        <f>F10-F9</f>
        <v>-1.9630828656688054E-2</v>
      </c>
    </row>
  </sheetData>
  <mergeCells count="2">
    <mergeCell ref="A1:C1"/>
    <mergeCell ref="E1:H1"/>
  </mergeCells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zoomScaleNormal="100" workbookViewId="0">
      <selection activeCell="C8" sqref="C8"/>
    </sheetView>
  </sheetViews>
  <sheetFormatPr defaultColWidth="9.109375" defaultRowHeight="14.4" x14ac:dyDescent="0.3"/>
  <cols>
    <col min="1" max="1" width="10.109375" style="1" customWidth="1"/>
    <col min="2" max="2" width="14.5546875" style="1" bestFit="1" customWidth="1"/>
    <col min="3" max="3" width="10.6640625" style="1" bestFit="1" customWidth="1"/>
    <col min="4" max="4" width="16" style="1" bestFit="1" customWidth="1"/>
    <col min="5" max="5" width="10" style="1" customWidth="1"/>
    <col min="6" max="9" width="10.109375" style="20" bestFit="1" customWidth="1"/>
    <col min="10" max="16384" width="9.109375" style="1"/>
  </cols>
  <sheetData>
    <row r="1" spans="1:9" customFormat="1" x14ac:dyDescent="0.3">
      <c r="A1" s="33" t="s">
        <v>9</v>
      </c>
      <c r="B1" s="33"/>
    </row>
    <row r="2" spans="1:9" customFormat="1" x14ac:dyDescent="0.3">
      <c r="A2" s="38" t="s">
        <v>22</v>
      </c>
      <c r="B2" s="38"/>
      <c r="C2" s="38"/>
      <c r="D2" s="38"/>
      <c r="E2" s="39" t="s">
        <v>23</v>
      </c>
      <c r="F2" s="39"/>
      <c r="G2" s="39"/>
      <c r="H2" s="39"/>
      <c r="I2" s="39"/>
    </row>
    <row r="3" spans="1:9" x14ac:dyDescent="0.3">
      <c r="F3" s="37" t="s">
        <v>17</v>
      </c>
      <c r="G3" s="37"/>
      <c r="H3" s="37" t="s">
        <v>18</v>
      </c>
      <c r="I3" s="37"/>
    </row>
    <row r="4" spans="1:9" x14ac:dyDescent="0.3">
      <c r="A4" s="21" t="s">
        <v>1</v>
      </c>
      <c r="B4" s="21" t="s">
        <v>10</v>
      </c>
      <c r="C4" s="21" t="s">
        <v>11</v>
      </c>
      <c r="D4" s="21" t="s">
        <v>12</v>
      </c>
      <c r="E4" s="21" t="s">
        <v>13</v>
      </c>
      <c r="F4" s="22" t="s">
        <v>14</v>
      </c>
      <c r="G4" s="22" t="s">
        <v>15</v>
      </c>
      <c r="H4" s="22" t="s">
        <v>14</v>
      </c>
      <c r="I4" s="22" t="s">
        <v>15</v>
      </c>
    </row>
    <row r="5" spans="1:9" x14ac:dyDescent="0.3">
      <c r="A5" s="13"/>
    </row>
    <row r="6" spans="1:9" x14ac:dyDescent="0.3">
      <c r="A6" s="32" t="s">
        <v>30</v>
      </c>
      <c r="B6" s="14" t="s">
        <v>16</v>
      </c>
      <c r="C6" s="1">
        <v>3.0493000000000001</v>
      </c>
      <c r="D6" s="1">
        <v>0.83840000000000003</v>
      </c>
      <c r="E6" s="20">
        <f>1.96*SQRT(D6)</f>
        <v>1.794658028706305</v>
      </c>
      <c r="F6" s="20">
        <f xml:space="preserve"> C6-E6</f>
        <v>1.2546419712936951</v>
      </c>
      <c r="G6" s="20">
        <f>C6+E6</f>
        <v>4.8439580287063055</v>
      </c>
      <c r="H6" s="20">
        <f>EXP(F6)</f>
        <v>3.5065826923060111</v>
      </c>
      <c r="I6" s="20">
        <f>EXP(G6)</f>
        <v>126.97091299688867</v>
      </c>
    </row>
    <row r="7" spans="1:9" x14ac:dyDescent="0.3">
      <c r="A7" s="13"/>
      <c r="E7" s="20"/>
    </row>
    <row r="8" spans="1:9" x14ac:dyDescent="0.3">
      <c r="A8" s="32" t="s">
        <v>31</v>
      </c>
      <c r="B8" s="14" t="s">
        <v>19</v>
      </c>
      <c r="C8" s="1">
        <v>0.1074161</v>
      </c>
      <c r="D8" s="1">
        <v>0.126337</v>
      </c>
      <c r="E8" s="20">
        <f>1.96*SQRT(D8)</f>
        <v>0.696660763356169</v>
      </c>
      <c r="F8" s="20">
        <f xml:space="preserve"> C8-E8</f>
        <v>-0.58924466335616899</v>
      </c>
      <c r="G8" s="20">
        <f>C8+E8</f>
        <v>0.80407686335616901</v>
      </c>
    </row>
    <row r="9" spans="1:9" x14ac:dyDescent="0.3">
      <c r="A9" s="13"/>
    </row>
  </sheetData>
  <mergeCells count="4">
    <mergeCell ref="F3:G3"/>
    <mergeCell ref="H3:I3"/>
    <mergeCell ref="A2:D2"/>
    <mergeCell ref="E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LRTs</vt:lpstr>
      <vt:lpstr>Pseudo-R2</vt:lpstr>
      <vt:lpstr>Confidence Intervals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2019-11-03T21:23:24Z</dcterms:created>
  <dcterms:modified xsi:type="dcterms:W3CDTF">2023-11-04T20:26:29Z</dcterms:modified>
</cp:coreProperties>
</file>