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6272\PSQF6272_Example5\"/>
    </mc:Choice>
  </mc:AlternateContent>
  <xr:revisionPtr revIDLastSave="0" documentId="13_ncr:1_{E009DDB0-9ACF-4C9E-8053-6B0DE7EEEE69}" xr6:coauthVersionLast="47" xr6:coauthVersionMax="47" xr10:uidLastSave="{00000000-0000-0000-0000-000000000000}"/>
  <bookViews>
    <workbookView xWindow="30252" yWindow="4008" windowWidth="14940" windowHeight="14652" tabRatio="771" activeTab="2" xr2:uid="{00000000-000D-0000-FFFF-FFFF00000000}"/>
  </bookViews>
  <sheets>
    <sheet name="LRTs" sheetId="9" r:id="rId1"/>
    <sheet name="Confidence Intervals" sheetId="16" r:id="rId2"/>
    <sheet name="Reliability" sheetId="17" r:id="rId3"/>
    <sheet name="Variances and R2" sheetId="1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7" l="1"/>
  <c r="H3" i="17"/>
  <c r="E11" i="9"/>
  <c r="D11" i="9"/>
  <c r="G11" i="9" l="1"/>
  <c r="F11" i="9"/>
  <c r="K9" i="11" l="1"/>
  <c r="L9" i="11"/>
  <c r="J9" i="11"/>
  <c r="G9" i="11"/>
  <c r="H9" i="11"/>
  <c r="F9" i="11"/>
  <c r="F8" i="11"/>
  <c r="K8" i="11"/>
  <c r="L8" i="11"/>
  <c r="J8" i="11"/>
  <c r="G8" i="11"/>
  <c r="H8" i="11"/>
  <c r="H7" i="11"/>
  <c r="G7" i="11"/>
  <c r="F7" i="11"/>
  <c r="C11" i="11"/>
  <c r="B11" i="11"/>
  <c r="D12" i="11"/>
  <c r="C12" i="11"/>
  <c r="B12" i="11"/>
  <c r="E19" i="9" l="1"/>
  <c r="D19" i="9"/>
  <c r="E15" i="9"/>
  <c r="D15" i="9"/>
  <c r="E10" i="16"/>
  <c r="G10" i="16" s="1"/>
  <c r="E9" i="16"/>
  <c r="G9" i="16" s="1"/>
  <c r="E6" i="16"/>
  <c r="G6" i="16" s="1"/>
  <c r="F15" i="9" l="1"/>
  <c r="G15" i="9"/>
  <c r="G19" i="9"/>
  <c r="F19" i="9"/>
  <c r="F10" i="16"/>
  <c r="F9" i="16"/>
  <c r="F6" i="16"/>
  <c r="E7" i="9"/>
  <c r="D7" i="9"/>
  <c r="G7" i="9" l="1"/>
  <c r="F7" i="9"/>
  <c r="E5" i="16" l="1"/>
  <c r="F5" i="16" s="1"/>
  <c r="G5" i="16" l="1"/>
</calcChain>
</file>

<file path=xl/sharedStrings.xml><?xml version="1.0" encoding="utf-8"?>
<sst xmlns="http://schemas.openxmlformats.org/spreadsheetml/2006/main" count="72" uniqueCount="56">
  <si>
    <t>Model</t>
  </si>
  <si>
    <t>Note: It is your job to keep track of whether deviance should go up or down! 
These formulas work with ABSOLUTE VALUES.</t>
  </si>
  <si>
    <t>Term</t>
  </si>
  <si>
    <t>Fixed Effect</t>
  </si>
  <si>
    <t>Random Variance</t>
  </si>
  <si>
    <t>1.96*SD</t>
  </si>
  <si>
    <t>Lower CI</t>
  </si>
  <si>
    <t>Upper CI</t>
  </si>
  <si>
    <t xml:space="preserve">95% Random Effects Confidence Interval Calculator </t>
  </si>
  <si>
    <t>Deviance
(-2LL)</t>
  </si>
  <si>
    <t>Model
DF</t>
  </si>
  <si>
    <t>Abs Value 
-2LL Diff</t>
  </si>
  <si>
    <t>Abs Value DF Diff</t>
  </si>
  <si>
    <t>Secondary Intercept</t>
  </si>
  <si>
    <t>Primary Intercept</t>
  </si>
  <si>
    <t>Comparison of models</t>
  </si>
  <si>
    <t>2: Add school denominations</t>
  </si>
  <si>
    <t>L1 Child Residual Variance</t>
  </si>
  <si>
    <t>L2 Primary Random  Intercept Variance</t>
  </si>
  <si>
    <t>L2 Secondary Random  Intercept Variance</t>
  </si>
  <si>
    <t>TO BE ENTERED</t>
  </si>
  <si>
    <t>COMPUTED FOR YOU</t>
  </si>
  <si>
    <t>Pseudo-R2 for L1 Residual</t>
  </si>
  <si>
    <t>Change in Pseudo-R2 for L1 Residual</t>
  </si>
  <si>
    <t>Pseudo-R2 for L2 Primary Random Intercept</t>
  </si>
  <si>
    <t>Pseudo-R2 for L2 Secondary Random Intercept</t>
  </si>
  <si>
    <t>Change in Pseudo-R2 for L2 Primary Random Intercept</t>
  </si>
  <si>
    <t>Change in Pseudo-R2 for L2 Secondary Random Intercept</t>
  </si>
  <si>
    <t>1b: Empty Means, 2 Crossed Random Intercepts</t>
  </si>
  <si>
    <t>3a: Add Fixed Child SES</t>
  </si>
  <si>
    <t>3b: Add Fixed SES Contextual Effects</t>
  </si>
  <si>
    <t>1a: Empty Means, Primary Random Intercept Only</t>
  </si>
  <si>
    <t>1b: Empty Model Proportion Variance</t>
  </si>
  <si>
    <t>1b: Crossed Empty Means</t>
  </si>
  <si>
    <t>Child SES Slope across Primary</t>
  </si>
  <si>
    <t>4a: Random WPSses Slope</t>
  </si>
  <si>
    <t>4b: Random WPSses Slope</t>
  </si>
  <si>
    <t>Child SES Slope across Secondary</t>
  </si>
  <si>
    <t>Regular 
p Value</t>
  </si>
  <si>
    <t>Mixture
p Value</t>
  </si>
  <si>
    <t>1a: Empty Means Nested</t>
  </si>
  <si>
    <t>1b: Empty Means Two-Way Crossed</t>
  </si>
  <si>
    <t>1c: Empty Means Three-Way Crossed</t>
  </si>
  <si>
    <t>3b: Fixed Student + Contextual SES Slopes</t>
  </si>
  <si>
    <t>4a: Random Child SES Slope over Primary</t>
  </si>
  <si>
    <t>4b: Random Child SES Slope over Secondary</t>
  </si>
  <si>
    <t>COMPUTED</t>
  </si>
  <si>
    <t>Random 
Effect</t>
  </si>
  <si>
    <t>Random Effect Variance</t>
  </si>
  <si>
    <t>Residual Variance</t>
  </si>
  <si>
    <t>L1 Sample Size Per L2</t>
  </si>
  <si>
    <t>L1 Predictor Variance</t>
  </si>
  <si>
    <t>Random Effect Reliability</t>
  </si>
  <si>
    <t>4b</t>
  </si>
  <si>
    <t>4a</t>
  </si>
  <si>
    <t>WPSses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</si>
</sst>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00"/>
    <numFmt numFmtId="166" formatCode="0.0000"/>
    <numFmt numFmtId="167" formatCode="0.0000E+00"/>
    <numFmt numFmtId="169" formatCode="0.000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40">
    <xf numFmtId="0" fontId="0" fillId="0" borderId="0" xfId="0"/>
    <xf numFmtId="0" fontId="6" fillId="0" borderId="0" xfId="2" applyFont="1" applyAlignment="1">
      <alignment horizontal="center" vertical="center" wrapText="1"/>
    </xf>
    <xf numFmtId="166" fontId="6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/>
    </xf>
    <xf numFmtId="165" fontId="7" fillId="0" borderId="0" xfId="2" applyNumberFormat="1" applyFont="1" applyAlignment="1">
      <alignment horizontal="center"/>
    </xf>
    <xf numFmtId="0" fontId="8" fillId="0" borderId="0" xfId="0" applyFont="1" applyAlignment="1">
      <alignment wrapText="1"/>
    </xf>
    <xf numFmtId="0" fontId="1" fillId="0" borderId="0" xfId="2" applyFont="1"/>
    <xf numFmtId="0" fontId="1" fillId="0" borderId="0" xfId="2" applyFont="1" applyAlignment="1">
      <alignment horizontal="center"/>
    </xf>
    <xf numFmtId="165" fontId="1" fillId="0" borderId="0" xfId="2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left" wrapText="1" indent="2"/>
    </xf>
    <xf numFmtId="0" fontId="1" fillId="0" borderId="0" xfId="0" applyFont="1" applyAlignment="1">
      <alignment wrapText="1"/>
    </xf>
    <xf numFmtId="164" fontId="0" fillId="0" borderId="0" xfId="0" applyNumberFormat="1"/>
    <xf numFmtId="0" fontId="10" fillId="0" borderId="0" xfId="0" applyFont="1"/>
    <xf numFmtId="0" fontId="10" fillId="0" borderId="0" xfId="0" applyFont="1" applyAlignment="1">
      <alignment horizontal="center"/>
    </xf>
    <xf numFmtId="167" fontId="1" fillId="0" borderId="0" xfId="2" applyNumberFormat="1" applyFont="1"/>
    <xf numFmtId="164" fontId="9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164" fontId="6" fillId="0" borderId="0" xfId="2" applyNumberFormat="1" applyFont="1" applyAlignment="1">
      <alignment horizontal="center" vertical="center" wrapText="1"/>
    </xf>
    <xf numFmtId="164" fontId="7" fillId="0" borderId="0" xfId="2" applyNumberFormat="1" applyFont="1" applyAlignment="1">
      <alignment horizontal="center"/>
    </xf>
    <xf numFmtId="164" fontId="1" fillId="0" borderId="0" xfId="2" applyNumberFormat="1" applyFont="1" applyAlignment="1">
      <alignment horizontal="center"/>
    </xf>
    <xf numFmtId="164" fontId="1" fillId="0" borderId="0" xfId="2" applyNumberFormat="1" applyFont="1"/>
    <xf numFmtId="0" fontId="7" fillId="0" borderId="0" xfId="2" applyFont="1" applyAlignment="1">
      <alignment horizontal="center" wrapText="1"/>
    </xf>
    <xf numFmtId="0" fontId="6" fillId="2" borderId="0" xfId="2" applyFont="1" applyFill="1" applyAlignment="1">
      <alignment horizontal="center"/>
    </xf>
    <xf numFmtId="0" fontId="6" fillId="3" borderId="0" xfId="2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164" fontId="6" fillId="3" borderId="0" xfId="0" applyNumberFormat="1" applyFont="1" applyFill="1" applyAlignment="1">
      <alignment horizontal="center" wrapText="1"/>
    </xf>
    <xf numFmtId="0" fontId="12" fillId="0" borderId="0" xfId="3" applyFont="1" applyAlignment="1">
      <alignment horizontal="center"/>
    </xf>
    <xf numFmtId="0" fontId="12" fillId="0" borderId="0" xfId="3" applyFont="1"/>
    <xf numFmtId="0" fontId="13" fillId="2" borderId="0" xfId="3" applyFont="1" applyFill="1" applyAlignment="1">
      <alignment horizontal="center" vertical="center"/>
    </xf>
    <xf numFmtId="0" fontId="11" fillId="3" borderId="0" xfId="0" applyFont="1" applyFill="1"/>
    <xf numFmtId="0" fontId="12" fillId="0" borderId="0" xfId="3" applyFont="1" applyAlignment="1">
      <alignment horizontal="center" wrapText="1"/>
    </xf>
    <xf numFmtId="0" fontId="13" fillId="0" borderId="0" xfId="3" applyFont="1" applyAlignment="1">
      <alignment horizontal="center" vertical="center" wrapText="1"/>
    </xf>
    <xf numFmtId="0" fontId="12" fillId="0" borderId="0" xfId="3" applyFont="1" applyAlignment="1">
      <alignment wrapText="1"/>
    </xf>
    <xf numFmtId="164" fontId="12" fillId="0" borderId="0" xfId="3" applyNumberFormat="1" applyFont="1"/>
    <xf numFmtId="169" fontId="12" fillId="0" borderId="0" xfId="3" applyNumberFormat="1" applyFont="1"/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zoomScale="115" zoomScaleNormal="115" workbookViewId="0">
      <pane ySplit="3" topLeftCell="A4" activePane="bottomLeft" state="frozen"/>
      <selection pane="bottomLeft" activeCell="H14" sqref="H14"/>
    </sheetView>
  </sheetViews>
  <sheetFormatPr defaultColWidth="9" defaultRowHeight="13.8" x14ac:dyDescent="0.3"/>
  <cols>
    <col min="1" max="1" width="45.44140625" style="7" customWidth="1"/>
    <col min="2" max="2" width="11.88671875" style="22" customWidth="1"/>
    <col min="3" max="3" width="6" style="8" bestFit="1" customWidth="1"/>
    <col min="4" max="4" width="8.6640625" style="22" bestFit="1" customWidth="1"/>
    <col min="5" max="5" width="8.6640625" style="8" bestFit="1" customWidth="1"/>
    <col min="6" max="6" width="11.88671875" style="9" bestFit="1" customWidth="1"/>
    <col min="7" max="7" width="11.6640625" style="7" bestFit="1" customWidth="1"/>
    <col min="8" max="16384" width="9" style="7"/>
  </cols>
  <sheetData>
    <row r="1" spans="1:7" ht="30.6" customHeight="1" x14ac:dyDescent="0.3">
      <c r="A1" s="24" t="s">
        <v>1</v>
      </c>
      <c r="B1" s="24"/>
      <c r="C1" s="24"/>
      <c r="D1" s="24"/>
      <c r="E1" s="24"/>
      <c r="F1" s="24"/>
    </row>
    <row r="2" spans="1:7" x14ac:dyDescent="0.3">
      <c r="A2" s="25" t="s">
        <v>20</v>
      </c>
      <c r="B2" s="25"/>
      <c r="C2" s="25"/>
      <c r="D2" s="26" t="s">
        <v>21</v>
      </c>
      <c r="E2" s="26"/>
      <c r="F2" s="26"/>
      <c r="G2" s="26"/>
    </row>
    <row r="3" spans="1:7" ht="31.95" customHeight="1" x14ac:dyDescent="0.3">
      <c r="A3" s="3" t="s">
        <v>0</v>
      </c>
      <c r="B3" s="20" t="s">
        <v>9</v>
      </c>
      <c r="C3" s="1" t="s">
        <v>10</v>
      </c>
      <c r="D3" s="20" t="s">
        <v>11</v>
      </c>
      <c r="E3" s="1" t="s">
        <v>12</v>
      </c>
      <c r="F3" s="2" t="s">
        <v>38</v>
      </c>
      <c r="G3" s="2" t="s">
        <v>39</v>
      </c>
    </row>
    <row r="4" spans="1:7" x14ac:dyDescent="0.3">
      <c r="A4" s="4"/>
      <c r="B4" s="21"/>
      <c r="C4" s="4"/>
      <c r="D4" s="21"/>
      <c r="E4" s="4"/>
      <c r="F4" s="5"/>
      <c r="G4" s="4"/>
    </row>
    <row r="5" spans="1:7" x14ac:dyDescent="0.3">
      <c r="A5" s="12" t="s">
        <v>40</v>
      </c>
      <c r="B5" s="22">
        <v>2387.7365</v>
      </c>
      <c r="C5" s="8">
        <v>2</v>
      </c>
      <c r="D5" s="23"/>
      <c r="E5" s="7"/>
      <c r="F5" s="7"/>
    </row>
    <row r="6" spans="1:7" x14ac:dyDescent="0.3">
      <c r="A6" s="12" t="s">
        <v>41</v>
      </c>
      <c r="B6" s="22">
        <v>2312.2687999999998</v>
      </c>
      <c r="C6" s="8">
        <v>3</v>
      </c>
    </row>
    <row r="7" spans="1:7" x14ac:dyDescent="0.3">
      <c r="A7" s="11" t="s">
        <v>15</v>
      </c>
      <c r="D7" s="22">
        <f>ABS(B5-B6)</f>
        <v>75.46770000000015</v>
      </c>
      <c r="E7" s="8">
        <f>ABS(C5-C6)</f>
        <v>1</v>
      </c>
      <c r="F7" s="9">
        <f>CHIDIST(D7,E7)</f>
        <v>3.7143360183895438E-18</v>
      </c>
      <c r="G7" s="16">
        <f>(0.5*CHIDIST(D7,E7))</f>
        <v>1.8571680091947719E-18</v>
      </c>
    </row>
    <row r="8" spans="1:7" x14ac:dyDescent="0.3">
      <c r="A8" s="12"/>
    </row>
    <row r="9" spans="1:7" x14ac:dyDescent="0.3">
      <c r="A9" s="12" t="s">
        <v>41</v>
      </c>
      <c r="B9" s="22">
        <v>2312.2687999999998</v>
      </c>
      <c r="C9" s="8">
        <v>3</v>
      </c>
      <c r="D9" s="23"/>
      <c r="E9" s="7"/>
      <c r="F9" s="7"/>
    </row>
    <row r="10" spans="1:7" x14ac:dyDescent="0.3">
      <c r="A10" s="12" t="s">
        <v>42</v>
      </c>
      <c r="B10" s="22">
        <v>2311.2836000000002</v>
      </c>
      <c r="C10" s="8">
        <v>4</v>
      </c>
    </row>
    <row r="11" spans="1:7" x14ac:dyDescent="0.3">
      <c r="A11" s="11" t="s">
        <v>15</v>
      </c>
      <c r="D11" s="22">
        <f>ABS(B9-B10)</f>
        <v>0.98519999999962238</v>
      </c>
      <c r="E11" s="8">
        <f>ABS(C9-C10)</f>
        <v>1</v>
      </c>
      <c r="F11" s="9">
        <f>CHIDIST(D11,E11)</f>
        <v>0.32091837303437526</v>
      </c>
      <c r="G11" s="16">
        <f>(0.5*CHIDIST(D11,E11))</f>
        <v>0.16045918651718763</v>
      </c>
    </row>
    <row r="12" spans="1:7" x14ac:dyDescent="0.3">
      <c r="A12" s="12"/>
    </row>
    <row r="13" spans="1:7" x14ac:dyDescent="0.3">
      <c r="A13" s="12" t="s">
        <v>43</v>
      </c>
      <c r="B13" s="22">
        <v>2282.8989999999999</v>
      </c>
      <c r="C13" s="8">
        <v>11</v>
      </c>
      <c r="D13" s="23"/>
      <c r="E13" s="7"/>
      <c r="F13" s="7"/>
    </row>
    <row r="14" spans="1:7" x14ac:dyDescent="0.3">
      <c r="A14" s="12" t="s">
        <v>44</v>
      </c>
      <c r="B14" s="22">
        <v>2282.7927</v>
      </c>
      <c r="C14" s="8">
        <v>13</v>
      </c>
    </row>
    <row r="15" spans="1:7" x14ac:dyDescent="0.3">
      <c r="A15" s="11" t="s">
        <v>15</v>
      </c>
      <c r="D15" s="22">
        <f>ABS(B13-B14)</f>
        <v>0.10629999999991924</v>
      </c>
      <c r="E15" s="8">
        <f>ABS(C13-C14)</f>
        <v>2</v>
      </c>
      <c r="F15" s="9">
        <f>CHIDIST(D15,E15)</f>
        <v>0.94823776614920585</v>
      </c>
      <c r="G15" s="7">
        <f>(0.5*CHIDIST(D15,E15)+(0.5*CHIDIST(D15,(E15-1))))</f>
        <v>0.84631713647763485</v>
      </c>
    </row>
    <row r="16" spans="1:7" x14ac:dyDescent="0.3">
      <c r="A16" s="11"/>
    </row>
    <row r="17" spans="1:7" x14ac:dyDescent="0.3">
      <c r="A17" s="12" t="s">
        <v>43</v>
      </c>
      <c r="B17" s="22">
        <v>2282.8989999999999</v>
      </c>
      <c r="C17" s="8">
        <v>11</v>
      </c>
      <c r="D17" s="23"/>
      <c r="E17" s="7"/>
      <c r="F17" s="7"/>
    </row>
    <row r="18" spans="1:7" x14ac:dyDescent="0.3">
      <c r="A18" s="12" t="s">
        <v>45</v>
      </c>
      <c r="B18" s="22">
        <v>2282.7927</v>
      </c>
      <c r="C18" s="8">
        <v>13</v>
      </c>
    </row>
    <row r="19" spans="1:7" x14ac:dyDescent="0.3">
      <c r="A19" s="11" t="s">
        <v>15</v>
      </c>
      <c r="D19" s="22">
        <f>ABS(B17-B18)</f>
        <v>0.10629999999991924</v>
      </c>
      <c r="E19" s="8">
        <f>ABS(C17-C18)</f>
        <v>2</v>
      </c>
      <c r="F19" s="9">
        <f>CHIDIST(D19,E19)</f>
        <v>0.94823776614920585</v>
      </c>
      <c r="G19" s="7">
        <f>(0.5*CHIDIST(D19,E19)+(0.5*CHIDIST(D19,(E19-1))))</f>
        <v>0.84631713647763485</v>
      </c>
    </row>
  </sheetData>
  <mergeCells count="3">
    <mergeCell ref="A1:F1"/>
    <mergeCell ref="A2:C2"/>
    <mergeCell ref="D2:G2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workbookViewId="0">
      <selection activeCell="B17" sqref="B17"/>
    </sheetView>
  </sheetViews>
  <sheetFormatPr defaultColWidth="9" defaultRowHeight="14.4" x14ac:dyDescent="0.3"/>
  <cols>
    <col min="1" max="1" width="26.6640625" customWidth="1"/>
    <col min="2" max="2" width="33" bestFit="1" customWidth="1"/>
    <col min="3" max="3" width="11.44140625" bestFit="1" customWidth="1"/>
    <col min="4" max="4" width="16.44140625" customWidth="1"/>
    <col min="5" max="5" width="10" customWidth="1"/>
  </cols>
  <sheetData>
    <row r="1" spans="1:7" x14ac:dyDescent="0.3">
      <c r="A1" s="14" t="s">
        <v>8</v>
      </c>
      <c r="B1" s="14"/>
    </row>
    <row r="2" spans="1:7" x14ac:dyDescent="0.3">
      <c r="A2" s="27" t="s">
        <v>20</v>
      </c>
      <c r="B2" s="27"/>
      <c r="C2" s="27"/>
      <c r="D2" s="27"/>
      <c r="E2" s="28" t="s">
        <v>21</v>
      </c>
      <c r="F2" s="28"/>
      <c r="G2" s="28"/>
    </row>
    <row r="3" spans="1:7" x14ac:dyDescent="0.3">
      <c r="A3" s="15" t="s">
        <v>0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7</v>
      </c>
    </row>
    <row r="5" spans="1:7" x14ac:dyDescent="0.3">
      <c r="A5" t="s">
        <v>33</v>
      </c>
      <c r="B5" t="s">
        <v>14</v>
      </c>
      <c r="C5">
        <v>6.3419780000000001</v>
      </c>
      <c r="D5">
        <v>0.17469899999999999</v>
      </c>
      <c r="E5" s="13">
        <f>1.96*SQRT(D5)</f>
        <v>0.81922138546305046</v>
      </c>
      <c r="F5" s="13">
        <f xml:space="preserve"> C5-E5</f>
        <v>5.5227566145369495</v>
      </c>
      <c r="G5" s="13">
        <f>C5+E5</f>
        <v>7.1611993854630507</v>
      </c>
    </row>
    <row r="6" spans="1:7" x14ac:dyDescent="0.3">
      <c r="A6" t="s">
        <v>33</v>
      </c>
      <c r="B6" t="s">
        <v>13</v>
      </c>
      <c r="C6">
        <v>6.3419780000000001</v>
      </c>
      <c r="D6">
        <v>7.8731999999999996E-2</v>
      </c>
      <c r="E6" s="13">
        <f>1.96*SQRT(D6)</f>
        <v>0.54996077241926999</v>
      </c>
      <c r="F6" s="13">
        <f xml:space="preserve"> C6-E6</f>
        <v>5.7920172275807298</v>
      </c>
      <c r="G6" s="13">
        <f>C6+E6</f>
        <v>6.8919387724192704</v>
      </c>
    </row>
    <row r="7" spans="1:7" x14ac:dyDescent="0.3">
      <c r="E7" s="13"/>
      <c r="F7" s="13"/>
      <c r="G7" s="13"/>
    </row>
    <row r="8" spans="1:7" x14ac:dyDescent="0.3">
      <c r="E8" s="13"/>
      <c r="F8" s="13"/>
      <c r="G8" s="13"/>
    </row>
    <row r="9" spans="1:7" x14ac:dyDescent="0.3">
      <c r="A9" t="s">
        <v>35</v>
      </c>
      <c r="B9" t="s">
        <v>34</v>
      </c>
      <c r="C9">
        <v>9.0359999999999996E-2</v>
      </c>
      <c r="D9">
        <v>9.5715000000000001E-5</v>
      </c>
      <c r="E9" s="13">
        <f>1.96*SQRT(D9)</f>
        <v>1.9175472458325505E-2</v>
      </c>
      <c r="F9" s="13">
        <f xml:space="preserve"> C9-E9</f>
        <v>7.1184527541674494E-2</v>
      </c>
      <c r="G9" s="13">
        <f>C9+E9</f>
        <v>0.1095354724583255</v>
      </c>
    </row>
    <row r="10" spans="1:7" x14ac:dyDescent="0.3">
      <c r="A10" t="s">
        <v>36</v>
      </c>
      <c r="B10" t="s">
        <v>37</v>
      </c>
      <c r="C10">
        <v>8.9432999999999999E-2</v>
      </c>
      <c r="D10">
        <v>1.3417E-4</v>
      </c>
      <c r="E10" s="13">
        <f>1.96*SQRT(D10)</f>
        <v>2.2703027815690134E-2</v>
      </c>
      <c r="F10" s="13">
        <f xml:space="preserve"> C10-E10</f>
        <v>6.6729972184309871E-2</v>
      </c>
      <c r="G10" s="13">
        <f>C10+E10</f>
        <v>0.11213602781569013</v>
      </c>
    </row>
  </sheetData>
  <mergeCells count="2">
    <mergeCell ref="A2:D2"/>
    <mergeCell ref="E2:G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8F7BA-B83E-43A1-869C-DBE8A036F96B}">
  <dimension ref="A1:H4"/>
  <sheetViews>
    <sheetView tabSelected="1" workbookViewId="0">
      <selection activeCell="F4" sqref="F4"/>
    </sheetView>
  </sheetViews>
  <sheetFormatPr defaultColWidth="9" defaultRowHeight="14.4" x14ac:dyDescent="0.3"/>
  <cols>
    <col min="1" max="1" width="9" style="31"/>
    <col min="2" max="2" width="15.5546875" style="32" customWidth="1"/>
    <col min="3" max="3" width="12.88671875" style="32" customWidth="1"/>
    <col min="4" max="4" width="9" style="32"/>
    <col min="5" max="5" width="10.109375" style="32" customWidth="1"/>
    <col min="6" max="6" width="9.6640625" style="32" customWidth="1"/>
    <col min="7" max="7" width="1.109375" style="32" customWidth="1"/>
    <col min="8" max="8" width="11" style="32" customWidth="1"/>
    <col min="9" max="16384" width="9" style="32"/>
  </cols>
  <sheetData>
    <row r="1" spans="1:8" x14ac:dyDescent="0.3">
      <c r="C1" s="33" t="s">
        <v>20</v>
      </c>
      <c r="D1" s="33"/>
      <c r="E1" s="33"/>
      <c r="F1" s="33"/>
      <c r="H1" s="34" t="s">
        <v>46</v>
      </c>
    </row>
    <row r="2" spans="1:8" s="37" customFormat="1" ht="43.2" x14ac:dyDescent="0.3">
      <c r="A2" s="35" t="s">
        <v>0</v>
      </c>
      <c r="B2" s="36" t="s">
        <v>47</v>
      </c>
      <c r="C2" s="36" t="s">
        <v>48</v>
      </c>
      <c r="D2" s="36" t="s">
        <v>49</v>
      </c>
      <c r="E2" s="36" t="s">
        <v>50</v>
      </c>
      <c r="F2" s="36" t="s">
        <v>51</v>
      </c>
      <c r="H2" s="36" t="s">
        <v>52</v>
      </c>
    </row>
    <row r="3" spans="1:8" x14ac:dyDescent="0.3">
      <c r="A3" s="31" t="s">
        <v>54</v>
      </c>
      <c r="B3" s="32" t="s">
        <v>55</v>
      </c>
      <c r="C3" s="32">
        <v>9.5715000000000001E-5</v>
      </c>
      <c r="D3" s="32">
        <v>0.48363642499999998</v>
      </c>
      <c r="E3" s="32">
        <v>20</v>
      </c>
      <c r="F3" s="39">
        <v>0.62871200000000005</v>
      </c>
      <c r="H3" s="38">
        <f>C3/(C3+(D3/(E3*F3)))</f>
        <v>2.4823518275884685E-3</v>
      </c>
    </row>
    <row r="4" spans="1:8" x14ac:dyDescent="0.3">
      <c r="A4" s="31" t="s">
        <v>53</v>
      </c>
      <c r="B4" s="32" t="s">
        <v>55</v>
      </c>
      <c r="C4" s="32">
        <v>1.3417E-4</v>
      </c>
      <c r="D4" s="32">
        <v>0.48361733000000001</v>
      </c>
      <c r="E4" s="32">
        <v>30</v>
      </c>
      <c r="F4" s="39">
        <v>0.62871200000000005</v>
      </c>
      <c r="H4" s="38">
        <f>C4/(C4+(D4/(E4*F4)))</f>
        <v>5.2054701167871375E-3</v>
      </c>
    </row>
  </sheetData>
  <mergeCells count="1">
    <mergeCell ref="C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"/>
  <sheetViews>
    <sheetView zoomScale="115" zoomScaleNormal="115" workbookViewId="0">
      <pane ySplit="2" topLeftCell="A3" activePane="bottomLeft" state="frozen"/>
      <selection pane="bottomLeft" activeCell="J9" sqref="J9:L9"/>
    </sheetView>
  </sheetViews>
  <sheetFormatPr defaultRowHeight="13.8" x14ac:dyDescent="0.3"/>
  <cols>
    <col min="1" max="1" width="40.88671875" style="12" customWidth="1"/>
    <col min="2" max="2" width="9.6640625" style="18" customWidth="1"/>
    <col min="3" max="3" width="9.33203125" style="18" bestFit="1" customWidth="1"/>
    <col min="4" max="4" width="11.33203125" style="18" bestFit="1" customWidth="1"/>
    <col min="5" max="5" width="4.109375" style="12" customWidth="1"/>
    <col min="6" max="6" width="9.44140625" style="18" bestFit="1" customWidth="1"/>
    <col min="7" max="7" width="10.44140625" style="18" customWidth="1"/>
    <col min="8" max="8" width="9.88671875" style="18" customWidth="1"/>
    <col min="9" max="9" width="2" style="18" customWidth="1"/>
    <col min="10" max="11" width="8.88671875" style="18"/>
    <col min="12" max="12" width="10.33203125" style="18" customWidth="1"/>
    <col min="13" max="253" width="9" style="12"/>
    <col min="254" max="254" width="34.88671875" style="12" customWidth="1"/>
    <col min="255" max="255" width="9.6640625" style="12" customWidth="1"/>
    <col min="256" max="256" width="13.33203125" style="12" customWidth="1"/>
    <col min="257" max="257" width="14.109375" style="12" customWidth="1"/>
    <col min="258" max="258" width="4.109375" style="12" customWidth="1"/>
    <col min="259" max="259" width="11.33203125" style="12" customWidth="1"/>
    <col min="260" max="260" width="11.33203125" style="12" bestFit="1" customWidth="1"/>
    <col min="261" max="261" width="14.33203125" style="12" customWidth="1"/>
    <col min="262" max="509" width="9" style="12"/>
    <col min="510" max="510" width="34.88671875" style="12" customWidth="1"/>
    <col min="511" max="511" width="9.6640625" style="12" customWidth="1"/>
    <col min="512" max="512" width="13.33203125" style="12" customWidth="1"/>
    <col min="513" max="513" width="14.109375" style="12" customWidth="1"/>
    <col min="514" max="514" width="4.109375" style="12" customWidth="1"/>
    <col min="515" max="515" width="11.33203125" style="12" customWidth="1"/>
    <col min="516" max="516" width="11.33203125" style="12" bestFit="1" customWidth="1"/>
    <col min="517" max="517" width="14.33203125" style="12" customWidth="1"/>
    <col min="518" max="765" width="9" style="12"/>
    <col min="766" max="766" width="34.88671875" style="12" customWidth="1"/>
    <col min="767" max="767" width="9.6640625" style="12" customWidth="1"/>
    <col min="768" max="768" width="13.33203125" style="12" customWidth="1"/>
    <col min="769" max="769" width="14.109375" style="12" customWidth="1"/>
    <col min="770" max="770" width="4.109375" style="12" customWidth="1"/>
    <col min="771" max="771" width="11.33203125" style="12" customWidth="1"/>
    <col min="772" max="772" width="11.33203125" style="12" bestFit="1" customWidth="1"/>
    <col min="773" max="773" width="14.33203125" style="12" customWidth="1"/>
    <col min="774" max="1021" width="9" style="12"/>
    <col min="1022" max="1022" width="34.88671875" style="12" customWidth="1"/>
    <col min="1023" max="1023" width="9.6640625" style="12" customWidth="1"/>
    <col min="1024" max="1024" width="13.33203125" style="12" customWidth="1"/>
    <col min="1025" max="1025" width="14.109375" style="12" customWidth="1"/>
    <col min="1026" max="1026" width="4.109375" style="12" customWidth="1"/>
    <col min="1027" max="1027" width="11.33203125" style="12" customWidth="1"/>
    <col min="1028" max="1028" width="11.33203125" style="12" bestFit="1" customWidth="1"/>
    <col min="1029" max="1029" width="14.33203125" style="12" customWidth="1"/>
    <col min="1030" max="1277" width="9" style="12"/>
    <col min="1278" max="1278" width="34.88671875" style="12" customWidth="1"/>
    <col min="1279" max="1279" width="9.6640625" style="12" customWidth="1"/>
    <col min="1280" max="1280" width="13.33203125" style="12" customWidth="1"/>
    <col min="1281" max="1281" width="14.109375" style="12" customWidth="1"/>
    <col min="1282" max="1282" width="4.109375" style="12" customWidth="1"/>
    <col min="1283" max="1283" width="11.33203125" style="12" customWidth="1"/>
    <col min="1284" max="1284" width="11.33203125" style="12" bestFit="1" customWidth="1"/>
    <col min="1285" max="1285" width="14.33203125" style="12" customWidth="1"/>
    <col min="1286" max="1533" width="9" style="12"/>
    <col min="1534" max="1534" width="34.88671875" style="12" customWidth="1"/>
    <col min="1535" max="1535" width="9.6640625" style="12" customWidth="1"/>
    <col min="1536" max="1536" width="13.33203125" style="12" customWidth="1"/>
    <col min="1537" max="1537" width="14.109375" style="12" customWidth="1"/>
    <col min="1538" max="1538" width="4.109375" style="12" customWidth="1"/>
    <col min="1539" max="1539" width="11.33203125" style="12" customWidth="1"/>
    <col min="1540" max="1540" width="11.33203125" style="12" bestFit="1" customWidth="1"/>
    <col min="1541" max="1541" width="14.33203125" style="12" customWidth="1"/>
    <col min="1542" max="1789" width="9" style="12"/>
    <col min="1790" max="1790" width="34.88671875" style="12" customWidth="1"/>
    <col min="1791" max="1791" width="9.6640625" style="12" customWidth="1"/>
    <col min="1792" max="1792" width="13.33203125" style="12" customWidth="1"/>
    <col min="1793" max="1793" width="14.109375" style="12" customWidth="1"/>
    <col min="1794" max="1794" width="4.109375" style="12" customWidth="1"/>
    <col min="1795" max="1795" width="11.33203125" style="12" customWidth="1"/>
    <col min="1796" max="1796" width="11.33203125" style="12" bestFit="1" customWidth="1"/>
    <col min="1797" max="1797" width="14.33203125" style="12" customWidth="1"/>
    <col min="1798" max="2045" width="9" style="12"/>
    <col min="2046" max="2046" width="34.88671875" style="12" customWidth="1"/>
    <col min="2047" max="2047" width="9.6640625" style="12" customWidth="1"/>
    <col min="2048" max="2048" width="13.33203125" style="12" customWidth="1"/>
    <col min="2049" max="2049" width="14.109375" style="12" customWidth="1"/>
    <col min="2050" max="2050" width="4.109375" style="12" customWidth="1"/>
    <col min="2051" max="2051" width="11.33203125" style="12" customWidth="1"/>
    <col min="2052" max="2052" width="11.33203125" style="12" bestFit="1" customWidth="1"/>
    <col min="2053" max="2053" width="14.33203125" style="12" customWidth="1"/>
    <col min="2054" max="2301" width="9" style="12"/>
    <col min="2302" max="2302" width="34.88671875" style="12" customWidth="1"/>
    <col min="2303" max="2303" width="9.6640625" style="12" customWidth="1"/>
    <col min="2304" max="2304" width="13.33203125" style="12" customWidth="1"/>
    <col min="2305" max="2305" width="14.109375" style="12" customWidth="1"/>
    <col min="2306" max="2306" width="4.109375" style="12" customWidth="1"/>
    <col min="2307" max="2307" width="11.33203125" style="12" customWidth="1"/>
    <col min="2308" max="2308" width="11.33203125" style="12" bestFit="1" customWidth="1"/>
    <col min="2309" max="2309" width="14.33203125" style="12" customWidth="1"/>
    <col min="2310" max="2557" width="9" style="12"/>
    <col min="2558" max="2558" width="34.88671875" style="12" customWidth="1"/>
    <col min="2559" max="2559" width="9.6640625" style="12" customWidth="1"/>
    <col min="2560" max="2560" width="13.33203125" style="12" customWidth="1"/>
    <col min="2561" max="2561" width="14.109375" style="12" customWidth="1"/>
    <col min="2562" max="2562" width="4.109375" style="12" customWidth="1"/>
    <col min="2563" max="2563" width="11.33203125" style="12" customWidth="1"/>
    <col min="2564" max="2564" width="11.33203125" style="12" bestFit="1" customWidth="1"/>
    <col min="2565" max="2565" width="14.33203125" style="12" customWidth="1"/>
    <col min="2566" max="2813" width="9" style="12"/>
    <col min="2814" max="2814" width="34.88671875" style="12" customWidth="1"/>
    <col min="2815" max="2815" width="9.6640625" style="12" customWidth="1"/>
    <col min="2816" max="2816" width="13.33203125" style="12" customWidth="1"/>
    <col min="2817" max="2817" width="14.109375" style="12" customWidth="1"/>
    <col min="2818" max="2818" width="4.109375" style="12" customWidth="1"/>
    <col min="2819" max="2819" width="11.33203125" style="12" customWidth="1"/>
    <col min="2820" max="2820" width="11.33203125" style="12" bestFit="1" customWidth="1"/>
    <col min="2821" max="2821" width="14.33203125" style="12" customWidth="1"/>
    <col min="2822" max="3069" width="9" style="12"/>
    <col min="3070" max="3070" width="34.88671875" style="12" customWidth="1"/>
    <col min="3071" max="3071" width="9.6640625" style="12" customWidth="1"/>
    <col min="3072" max="3072" width="13.33203125" style="12" customWidth="1"/>
    <col min="3073" max="3073" width="14.109375" style="12" customWidth="1"/>
    <col min="3074" max="3074" width="4.109375" style="12" customWidth="1"/>
    <col min="3075" max="3075" width="11.33203125" style="12" customWidth="1"/>
    <col min="3076" max="3076" width="11.33203125" style="12" bestFit="1" customWidth="1"/>
    <col min="3077" max="3077" width="14.33203125" style="12" customWidth="1"/>
    <col min="3078" max="3325" width="9" style="12"/>
    <col min="3326" max="3326" width="34.88671875" style="12" customWidth="1"/>
    <col min="3327" max="3327" width="9.6640625" style="12" customWidth="1"/>
    <col min="3328" max="3328" width="13.33203125" style="12" customWidth="1"/>
    <col min="3329" max="3329" width="14.109375" style="12" customWidth="1"/>
    <col min="3330" max="3330" width="4.109375" style="12" customWidth="1"/>
    <col min="3331" max="3331" width="11.33203125" style="12" customWidth="1"/>
    <col min="3332" max="3332" width="11.33203125" style="12" bestFit="1" customWidth="1"/>
    <col min="3333" max="3333" width="14.33203125" style="12" customWidth="1"/>
    <col min="3334" max="3581" width="9" style="12"/>
    <col min="3582" max="3582" width="34.88671875" style="12" customWidth="1"/>
    <col min="3583" max="3583" width="9.6640625" style="12" customWidth="1"/>
    <col min="3584" max="3584" width="13.33203125" style="12" customWidth="1"/>
    <col min="3585" max="3585" width="14.109375" style="12" customWidth="1"/>
    <col min="3586" max="3586" width="4.109375" style="12" customWidth="1"/>
    <col min="3587" max="3587" width="11.33203125" style="12" customWidth="1"/>
    <col min="3588" max="3588" width="11.33203125" style="12" bestFit="1" customWidth="1"/>
    <col min="3589" max="3589" width="14.33203125" style="12" customWidth="1"/>
    <col min="3590" max="3837" width="9" style="12"/>
    <col min="3838" max="3838" width="34.88671875" style="12" customWidth="1"/>
    <col min="3839" max="3839" width="9.6640625" style="12" customWidth="1"/>
    <col min="3840" max="3840" width="13.33203125" style="12" customWidth="1"/>
    <col min="3841" max="3841" width="14.109375" style="12" customWidth="1"/>
    <col min="3842" max="3842" width="4.109375" style="12" customWidth="1"/>
    <col min="3843" max="3843" width="11.33203125" style="12" customWidth="1"/>
    <col min="3844" max="3844" width="11.33203125" style="12" bestFit="1" customWidth="1"/>
    <col min="3845" max="3845" width="14.33203125" style="12" customWidth="1"/>
    <col min="3846" max="4093" width="9" style="12"/>
    <col min="4094" max="4094" width="34.88671875" style="12" customWidth="1"/>
    <col min="4095" max="4095" width="9.6640625" style="12" customWidth="1"/>
    <col min="4096" max="4096" width="13.33203125" style="12" customWidth="1"/>
    <col min="4097" max="4097" width="14.109375" style="12" customWidth="1"/>
    <col min="4098" max="4098" width="4.109375" style="12" customWidth="1"/>
    <col min="4099" max="4099" width="11.33203125" style="12" customWidth="1"/>
    <col min="4100" max="4100" width="11.33203125" style="12" bestFit="1" customWidth="1"/>
    <col min="4101" max="4101" width="14.33203125" style="12" customWidth="1"/>
    <col min="4102" max="4349" width="9" style="12"/>
    <col min="4350" max="4350" width="34.88671875" style="12" customWidth="1"/>
    <col min="4351" max="4351" width="9.6640625" style="12" customWidth="1"/>
    <col min="4352" max="4352" width="13.33203125" style="12" customWidth="1"/>
    <col min="4353" max="4353" width="14.109375" style="12" customWidth="1"/>
    <col min="4354" max="4354" width="4.109375" style="12" customWidth="1"/>
    <col min="4355" max="4355" width="11.33203125" style="12" customWidth="1"/>
    <col min="4356" max="4356" width="11.33203125" style="12" bestFit="1" customWidth="1"/>
    <col min="4357" max="4357" width="14.33203125" style="12" customWidth="1"/>
    <col min="4358" max="4605" width="9" style="12"/>
    <col min="4606" max="4606" width="34.88671875" style="12" customWidth="1"/>
    <col min="4607" max="4607" width="9.6640625" style="12" customWidth="1"/>
    <col min="4608" max="4608" width="13.33203125" style="12" customWidth="1"/>
    <col min="4609" max="4609" width="14.109375" style="12" customWidth="1"/>
    <col min="4610" max="4610" width="4.109375" style="12" customWidth="1"/>
    <col min="4611" max="4611" width="11.33203125" style="12" customWidth="1"/>
    <col min="4612" max="4612" width="11.33203125" style="12" bestFit="1" customWidth="1"/>
    <col min="4613" max="4613" width="14.33203125" style="12" customWidth="1"/>
    <col min="4614" max="4861" width="9" style="12"/>
    <col min="4862" max="4862" width="34.88671875" style="12" customWidth="1"/>
    <col min="4863" max="4863" width="9.6640625" style="12" customWidth="1"/>
    <col min="4864" max="4864" width="13.33203125" style="12" customWidth="1"/>
    <col min="4865" max="4865" width="14.109375" style="12" customWidth="1"/>
    <col min="4866" max="4866" width="4.109375" style="12" customWidth="1"/>
    <col min="4867" max="4867" width="11.33203125" style="12" customWidth="1"/>
    <col min="4868" max="4868" width="11.33203125" style="12" bestFit="1" customWidth="1"/>
    <col min="4869" max="4869" width="14.33203125" style="12" customWidth="1"/>
    <col min="4870" max="5117" width="9" style="12"/>
    <col min="5118" max="5118" width="34.88671875" style="12" customWidth="1"/>
    <col min="5119" max="5119" width="9.6640625" style="12" customWidth="1"/>
    <col min="5120" max="5120" width="13.33203125" style="12" customWidth="1"/>
    <col min="5121" max="5121" width="14.109375" style="12" customWidth="1"/>
    <col min="5122" max="5122" width="4.109375" style="12" customWidth="1"/>
    <col min="5123" max="5123" width="11.33203125" style="12" customWidth="1"/>
    <col min="5124" max="5124" width="11.33203125" style="12" bestFit="1" customWidth="1"/>
    <col min="5125" max="5125" width="14.33203125" style="12" customWidth="1"/>
    <col min="5126" max="5373" width="9" style="12"/>
    <col min="5374" max="5374" width="34.88671875" style="12" customWidth="1"/>
    <col min="5375" max="5375" width="9.6640625" style="12" customWidth="1"/>
    <col min="5376" max="5376" width="13.33203125" style="12" customWidth="1"/>
    <col min="5377" max="5377" width="14.109375" style="12" customWidth="1"/>
    <col min="5378" max="5378" width="4.109375" style="12" customWidth="1"/>
    <col min="5379" max="5379" width="11.33203125" style="12" customWidth="1"/>
    <col min="5380" max="5380" width="11.33203125" style="12" bestFit="1" customWidth="1"/>
    <col min="5381" max="5381" width="14.33203125" style="12" customWidth="1"/>
    <col min="5382" max="5629" width="9" style="12"/>
    <col min="5630" max="5630" width="34.88671875" style="12" customWidth="1"/>
    <col min="5631" max="5631" width="9.6640625" style="12" customWidth="1"/>
    <col min="5632" max="5632" width="13.33203125" style="12" customWidth="1"/>
    <col min="5633" max="5633" width="14.109375" style="12" customWidth="1"/>
    <col min="5634" max="5634" width="4.109375" style="12" customWidth="1"/>
    <col min="5635" max="5635" width="11.33203125" style="12" customWidth="1"/>
    <col min="5636" max="5636" width="11.33203125" style="12" bestFit="1" customWidth="1"/>
    <col min="5637" max="5637" width="14.33203125" style="12" customWidth="1"/>
    <col min="5638" max="5885" width="9" style="12"/>
    <col min="5886" max="5886" width="34.88671875" style="12" customWidth="1"/>
    <col min="5887" max="5887" width="9.6640625" style="12" customWidth="1"/>
    <col min="5888" max="5888" width="13.33203125" style="12" customWidth="1"/>
    <col min="5889" max="5889" width="14.109375" style="12" customWidth="1"/>
    <col min="5890" max="5890" width="4.109375" style="12" customWidth="1"/>
    <col min="5891" max="5891" width="11.33203125" style="12" customWidth="1"/>
    <col min="5892" max="5892" width="11.33203125" style="12" bestFit="1" customWidth="1"/>
    <col min="5893" max="5893" width="14.33203125" style="12" customWidth="1"/>
    <col min="5894" max="6141" width="9" style="12"/>
    <col min="6142" max="6142" width="34.88671875" style="12" customWidth="1"/>
    <col min="6143" max="6143" width="9.6640625" style="12" customWidth="1"/>
    <col min="6144" max="6144" width="13.33203125" style="12" customWidth="1"/>
    <col min="6145" max="6145" width="14.109375" style="12" customWidth="1"/>
    <col min="6146" max="6146" width="4.109375" style="12" customWidth="1"/>
    <col min="6147" max="6147" width="11.33203125" style="12" customWidth="1"/>
    <col min="6148" max="6148" width="11.33203125" style="12" bestFit="1" customWidth="1"/>
    <col min="6149" max="6149" width="14.33203125" style="12" customWidth="1"/>
    <col min="6150" max="6397" width="9" style="12"/>
    <col min="6398" max="6398" width="34.88671875" style="12" customWidth="1"/>
    <col min="6399" max="6399" width="9.6640625" style="12" customWidth="1"/>
    <col min="6400" max="6400" width="13.33203125" style="12" customWidth="1"/>
    <col min="6401" max="6401" width="14.109375" style="12" customWidth="1"/>
    <col min="6402" max="6402" width="4.109375" style="12" customWidth="1"/>
    <col min="6403" max="6403" width="11.33203125" style="12" customWidth="1"/>
    <col min="6404" max="6404" width="11.33203125" style="12" bestFit="1" customWidth="1"/>
    <col min="6405" max="6405" width="14.33203125" style="12" customWidth="1"/>
    <col min="6406" max="6653" width="9" style="12"/>
    <col min="6654" max="6654" width="34.88671875" style="12" customWidth="1"/>
    <col min="6655" max="6655" width="9.6640625" style="12" customWidth="1"/>
    <col min="6656" max="6656" width="13.33203125" style="12" customWidth="1"/>
    <col min="6657" max="6657" width="14.109375" style="12" customWidth="1"/>
    <col min="6658" max="6658" width="4.109375" style="12" customWidth="1"/>
    <col min="6659" max="6659" width="11.33203125" style="12" customWidth="1"/>
    <col min="6660" max="6660" width="11.33203125" style="12" bestFit="1" customWidth="1"/>
    <col min="6661" max="6661" width="14.33203125" style="12" customWidth="1"/>
    <col min="6662" max="6909" width="9" style="12"/>
    <col min="6910" max="6910" width="34.88671875" style="12" customWidth="1"/>
    <col min="6911" max="6911" width="9.6640625" style="12" customWidth="1"/>
    <col min="6912" max="6912" width="13.33203125" style="12" customWidth="1"/>
    <col min="6913" max="6913" width="14.109375" style="12" customWidth="1"/>
    <col min="6914" max="6914" width="4.109375" style="12" customWidth="1"/>
    <col min="6915" max="6915" width="11.33203125" style="12" customWidth="1"/>
    <col min="6916" max="6916" width="11.33203125" style="12" bestFit="1" customWidth="1"/>
    <col min="6917" max="6917" width="14.33203125" style="12" customWidth="1"/>
    <col min="6918" max="7165" width="9" style="12"/>
    <col min="7166" max="7166" width="34.88671875" style="12" customWidth="1"/>
    <col min="7167" max="7167" width="9.6640625" style="12" customWidth="1"/>
    <col min="7168" max="7168" width="13.33203125" style="12" customWidth="1"/>
    <col min="7169" max="7169" width="14.109375" style="12" customWidth="1"/>
    <col min="7170" max="7170" width="4.109375" style="12" customWidth="1"/>
    <col min="7171" max="7171" width="11.33203125" style="12" customWidth="1"/>
    <col min="7172" max="7172" width="11.33203125" style="12" bestFit="1" customWidth="1"/>
    <col min="7173" max="7173" width="14.33203125" style="12" customWidth="1"/>
    <col min="7174" max="7421" width="9" style="12"/>
    <col min="7422" max="7422" width="34.88671875" style="12" customWidth="1"/>
    <col min="7423" max="7423" width="9.6640625" style="12" customWidth="1"/>
    <col min="7424" max="7424" width="13.33203125" style="12" customWidth="1"/>
    <col min="7425" max="7425" width="14.109375" style="12" customWidth="1"/>
    <col min="7426" max="7426" width="4.109375" style="12" customWidth="1"/>
    <col min="7427" max="7427" width="11.33203125" style="12" customWidth="1"/>
    <col min="7428" max="7428" width="11.33203125" style="12" bestFit="1" customWidth="1"/>
    <col min="7429" max="7429" width="14.33203125" style="12" customWidth="1"/>
    <col min="7430" max="7677" width="9" style="12"/>
    <col min="7678" max="7678" width="34.88671875" style="12" customWidth="1"/>
    <col min="7679" max="7679" width="9.6640625" style="12" customWidth="1"/>
    <col min="7680" max="7680" width="13.33203125" style="12" customWidth="1"/>
    <col min="7681" max="7681" width="14.109375" style="12" customWidth="1"/>
    <col min="7682" max="7682" width="4.109375" style="12" customWidth="1"/>
    <col min="7683" max="7683" width="11.33203125" style="12" customWidth="1"/>
    <col min="7684" max="7684" width="11.33203125" style="12" bestFit="1" customWidth="1"/>
    <col min="7685" max="7685" width="14.33203125" style="12" customWidth="1"/>
    <col min="7686" max="7933" width="9" style="12"/>
    <col min="7934" max="7934" width="34.88671875" style="12" customWidth="1"/>
    <col min="7935" max="7935" width="9.6640625" style="12" customWidth="1"/>
    <col min="7936" max="7936" width="13.33203125" style="12" customWidth="1"/>
    <col min="7937" max="7937" width="14.109375" style="12" customWidth="1"/>
    <col min="7938" max="7938" width="4.109375" style="12" customWidth="1"/>
    <col min="7939" max="7939" width="11.33203125" style="12" customWidth="1"/>
    <col min="7940" max="7940" width="11.33203125" style="12" bestFit="1" customWidth="1"/>
    <col min="7941" max="7941" width="14.33203125" style="12" customWidth="1"/>
    <col min="7942" max="8189" width="9" style="12"/>
    <col min="8190" max="8190" width="34.88671875" style="12" customWidth="1"/>
    <col min="8191" max="8191" width="9.6640625" style="12" customWidth="1"/>
    <col min="8192" max="8192" width="13.33203125" style="12" customWidth="1"/>
    <col min="8193" max="8193" width="14.109375" style="12" customWidth="1"/>
    <col min="8194" max="8194" width="4.109375" style="12" customWidth="1"/>
    <col min="8195" max="8195" width="11.33203125" style="12" customWidth="1"/>
    <col min="8196" max="8196" width="11.33203125" style="12" bestFit="1" customWidth="1"/>
    <col min="8197" max="8197" width="14.33203125" style="12" customWidth="1"/>
    <col min="8198" max="8445" width="9" style="12"/>
    <col min="8446" max="8446" width="34.88671875" style="12" customWidth="1"/>
    <col min="8447" max="8447" width="9.6640625" style="12" customWidth="1"/>
    <col min="8448" max="8448" width="13.33203125" style="12" customWidth="1"/>
    <col min="8449" max="8449" width="14.109375" style="12" customWidth="1"/>
    <col min="8450" max="8450" width="4.109375" style="12" customWidth="1"/>
    <col min="8451" max="8451" width="11.33203125" style="12" customWidth="1"/>
    <col min="8452" max="8452" width="11.33203125" style="12" bestFit="1" customWidth="1"/>
    <col min="8453" max="8453" width="14.33203125" style="12" customWidth="1"/>
    <col min="8454" max="8701" width="9" style="12"/>
    <col min="8702" max="8702" width="34.88671875" style="12" customWidth="1"/>
    <col min="8703" max="8703" width="9.6640625" style="12" customWidth="1"/>
    <col min="8704" max="8704" width="13.33203125" style="12" customWidth="1"/>
    <col min="8705" max="8705" width="14.109375" style="12" customWidth="1"/>
    <col min="8706" max="8706" width="4.109375" style="12" customWidth="1"/>
    <col min="8707" max="8707" width="11.33203125" style="12" customWidth="1"/>
    <col min="8708" max="8708" width="11.33203125" style="12" bestFit="1" customWidth="1"/>
    <col min="8709" max="8709" width="14.33203125" style="12" customWidth="1"/>
    <col min="8710" max="8957" width="9" style="12"/>
    <col min="8958" max="8958" width="34.88671875" style="12" customWidth="1"/>
    <col min="8959" max="8959" width="9.6640625" style="12" customWidth="1"/>
    <col min="8960" max="8960" width="13.33203125" style="12" customWidth="1"/>
    <col min="8961" max="8961" width="14.109375" style="12" customWidth="1"/>
    <col min="8962" max="8962" width="4.109375" style="12" customWidth="1"/>
    <col min="8963" max="8963" width="11.33203125" style="12" customWidth="1"/>
    <col min="8964" max="8964" width="11.33203125" style="12" bestFit="1" customWidth="1"/>
    <col min="8965" max="8965" width="14.33203125" style="12" customWidth="1"/>
    <col min="8966" max="9213" width="9" style="12"/>
    <col min="9214" max="9214" width="34.88671875" style="12" customWidth="1"/>
    <col min="9215" max="9215" width="9.6640625" style="12" customWidth="1"/>
    <col min="9216" max="9216" width="13.33203125" style="12" customWidth="1"/>
    <col min="9217" max="9217" width="14.109375" style="12" customWidth="1"/>
    <col min="9218" max="9218" width="4.109375" style="12" customWidth="1"/>
    <col min="9219" max="9219" width="11.33203125" style="12" customWidth="1"/>
    <col min="9220" max="9220" width="11.33203125" style="12" bestFit="1" customWidth="1"/>
    <col min="9221" max="9221" width="14.33203125" style="12" customWidth="1"/>
    <col min="9222" max="9469" width="9" style="12"/>
    <col min="9470" max="9470" width="34.88671875" style="12" customWidth="1"/>
    <col min="9471" max="9471" width="9.6640625" style="12" customWidth="1"/>
    <col min="9472" max="9472" width="13.33203125" style="12" customWidth="1"/>
    <col min="9473" max="9473" width="14.109375" style="12" customWidth="1"/>
    <col min="9474" max="9474" width="4.109375" style="12" customWidth="1"/>
    <col min="9475" max="9475" width="11.33203125" style="12" customWidth="1"/>
    <col min="9476" max="9476" width="11.33203125" style="12" bestFit="1" customWidth="1"/>
    <col min="9477" max="9477" width="14.33203125" style="12" customWidth="1"/>
    <col min="9478" max="9725" width="9" style="12"/>
    <col min="9726" max="9726" width="34.88671875" style="12" customWidth="1"/>
    <col min="9727" max="9727" width="9.6640625" style="12" customWidth="1"/>
    <col min="9728" max="9728" width="13.33203125" style="12" customWidth="1"/>
    <col min="9729" max="9729" width="14.109375" style="12" customWidth="1"/>
    <col min="9730" max="9730" width="4.109375" style="12" customWidth="1"/>
    <col min="9731" max="9731" width="11.33203125" style="12" customWidth="1"/>
    <col min="9732" max="9732" width="11.33203125" style="12" bestFit="1" customWidth="1"/>
    <col min="9733" max="9733" width="14.33203125" style="12" customWidth="1"/>
    <col min="9734" max="9981" width="9" style="12"/>
    <col min="9982" max="9982" width="34.88671875" style="12" customWidth="1"/>
    <col min="9983" max="9983" width="9.6640625" style="12" customWidth="1"/>
    <col min="9984" max="9984" width="13.33203125" style="12" customWidth="1"/>
    <col min="9985" max="9985" width="14.109375" style="12" customWidth="1"/>
    <col min="9986" max="9986" width="4.109375" style="12" customWidth="1"/>
    <col min="9987" max="9987" width="11.33203125" style="12" customWidth="1"/>
    <col min="9988" max="9988" width="11.33203125" style="12" bestFit="1" customWidth="1"/>
    <col min="9989" max="9989" width="14.33203125" style="12" customWidth="1"/>
    <col min="9990" max="10237" width="9" style="12"/>
    <col min="10238" max="10238" width="34.88671875" style="12" customWidth="1"/>
    <col min="10239" max="10239" width="9.6640625" style="12" customWidth="1"/>
    <col min="10240" max="10240" width="13.33203125" style="12" customWidth="1"/>
    <col min="10241" max="10241" width="14.109375" style="12" customWidth="1"/>
    <col min="10242" max="10242" width="4.109375" style="12" customWidth="1"/>
    <col min="10243" max="10243" width="11.33203125" style="12" customWidth="1"/>
    <col min="10244" max="10244" width="11.33203125" style="12" bestFit="1" customWidth="1"/>
    <col min="10245" max="10245" width="14.33203125" style="12" customWidth="1"/>
    <col min="10246" max="10493" width="9" style="12"/>
    <col min="10494" max="10494" width="34.88671875" style="12" customWidth="1"/>
    <col min="10495" max="10495" width="9.6640625" style="12" customWidth="1"/>
    <col min="10496" max="10496" width="13.33203125" style="12" customWidth="1"/>
    <col min="10497" max="10497" width="14.109375" style="12" customWidth="1"/>
    <col min="10498" max="10498" width="4.109375" style="12" customWidth="1"/>
    <col min="10499" max="10499" width="11.33203125" style="12" customWidth="1"/>
    <col min="10500" max="10500" width="11.33203125" style="12" bestFit="1" customWidth="1"/>
    <col min="10501" max="10501" width="14.33203125" style="12" customWidth="1"/>
    <col min="10502" max="10749" width="9" style="12"/>
    <col min="10750" max="10750" width="34.88671875" style="12" customWidth="1"/>
    <col min="10751" max="10751" width="9.6640625" style="12" customWidth="1"/>
    <col min="10752" max="10752" width="13.33203125" style="12" customWidth="1"/>
    <col min="10753" max="10753" width="14.109375" style="12" customWidth="1"/>
    <col min="10754" max="10754" width="4.109375" style="12" customWidth="1"/>
    <col min="10755" max="10755" width="11.33203125" style="12" customWidth="1"/>
    <col min="10756" max="10756" width="11.33203125" style="12" bestFit="1" customWidth="1"/>
    <col min="10757" max="10757" width="14.33203125" style="12" customWidth="1"/>
    <col min="10758" max="11005" width="9" style="12"/>
    <col min="11006" max="11006" width="34.88671875" style="12" customWidth="1"/>
    <col min="11007" max="11007" width="9.6640625" style="12" customWidth="1"/>
    <col min="11008" max="11008" width="13.33203125" style="12" customWidth="1"/>
    <col min="11009" max="11009" width="14.109375" style="12" customWidth="1"/>
    <col min="11010" max="11010" width="4.109375" style="12" customWidth="1"/>
    <col min="11011" max="11011" width="11.33203125" style="12" customWidth="1"/>
    <col min="11012" max="11012" width="11.33203125" style="12" bestFit="1" customWidth="1"/>
    <col min="11013" max="11013" width="14.33203125" style="12" customWidth="1"/>
    <col min="11014" max="11261" width="9" style="12"/>
    <col min="11262" max="11262" width="34.88671875" style="12" customWidth="1"/>
    <col min="11263" max="11263" width="9.6640625" style="12" customWidth="1"/>
    <col min="11264" max="11264" width="13.33203125" style="12" customWidth="1"/>
    <col min="11265" max="11265" width="14.109375" style="12" customWidth="1"/>
    <col min="11266" max="11266" width="4.109375" style="12" customWidth="1"/>
    <col min="11267" max="11267" width="11.33203125" style="12" customWidth="1"/>
    <col min="11268" max="11268" width="11.33203125" style="12" bestFit="1" customWidth="1"/>
    <col min="11269" max="11269" width="14.33203125" style="12" customWidth="1"/>
    <col min="11270" max="11517" width="9" style="12"/>
    <col min="11518" max="11518" width="34.88671875" style="12" customWidth="1"/>
    <col min="11519" max="11519" width="9.6640625" style="12" customWidth="1"/>
    <col min="11520" max="11520" width="13.33203125" style="12" customWidth="1"/>
    <col min="11521" max="11521" width="14.109375" style="12" customWidth="1"/>
    <col min="11522" max="11522" width="4.109375" style="12" customWidth="1"/>
    <col min="11523" max="11523" width="11.33203125" style="12" customWidth="1"/>
    <col min="11524" max="11524" width="11.33203125" style="12" bestFit="1" customWidth="1"/>
    <col min="11525" max="11525" width="14.33203125" style="12" customWidth="1"/>
    <col min="11526" max="11773" width="9" style="12"/>
    <col min="11774" max="11774" width="34.88671875" style="12" customWidth="1"/>
    <col min="11775" max="11775" width="9.6640625" style="12" customWidth="1"/>
    <col min="11776" max="11776" width="13.33203125" style="12" customWidth="1"/>
    <col min="11777" max="11777" width="14.109375" style="12" customWidth="1"/>
    <col min="11778" max="11778" width="4.109375" style="12" customWidth="1"/>
    <col min="11779" max="11779" width="11.33203125" style="12" customWidth="1"/>
    <col min="11780" max="11780" width="11.33203125" style="12" bestFit="1" customWidth="1"/>
    <col min="11781" max="11781" width="14.33203125" style="12" customWidth="1"/>
    <col min="11782" max="12029" width="9" style="12"/>
    <col min="12030" max="12030" width="34.88671875" style="12" customWidth="1"/>
    <col min="12031" max="12031" width="9.6640625" style="12" customWidth="1"/>
    <col min="12032" max="12032" width="13.33203125" style="12" customWidth="1"/>
    <col min="12033" max="12033" width="14.109375" style="12" customWidth="1"/>
    <col min="12034" max="12034" width="4.109375" style="12" customWidth="1"/>
    <col min="12035" max="12035" width="11.33203125" style="12" customWidth="1"/>
    <col min="12036" max="12036" width="11.33203125" style="12" bestFit="1" customWidth="1"/>
    <col min="12037" max="12037" width="14.33203125" style="12" customWidth="1"/>
    <col min="12038" max="12285" width="9" style="12"/>
    <col min="12286" max="12286" width="34.88671875" style="12" customWidth="1"/>
    <col min="12287" max="12287" width="9.6640625" style="12" customWidth="1"/>
    <col min="12288" max="12288" width="13.33203125" style="12" customWidth="1"/>
    <col min="12289" max="12289" width="14.109375" style="12" customWidth="1"/>
    <col min="12290" max="12290" width="4.109375" style="12" customWidth="1"/>
    <col min="12291" max="12291" width="11.33203125" style="12" customWidth="1"/>
    <col min="12292" max="12292" width="11.33203125" style="12" bestFit="1" customWidth="1"/>
    <col min="12293" max="12293" width="14.33203125" style="12" customWidth="1"/>
    <col min="12294" max="12541" width="9" style="12"/>
    <col min="12542" max="12542" width="34.88671875" style="12" customWidth="1"/>
    <col min="12543" max="12543" width="9.6640625" style="12" customWidth="1"/>
    <col min="12544" max="12544" width="13.33203125" style="12" customWidth="1"/>
    <col min="12545" max="12545" width="14.109375" style="12" customWidth="1"/>
    <col min="12546" max="12546" width="4.109375" style="12" customWidth="1"/>
    <col min="12547" max="12547" width="11.33203125" style="12" customWidth="1"/>
    <col min="12548" max="12548" width="11.33203125" style="12" bestFit="1" customWidth="1"/>
    <col min="12549" max="12549" width="14.33203125" style="12" customWidth="1"/>
    <col min="12550" max="12797" width="9" style="12"/>
    <col min="12798" max="12798" width="34.88671875" style="12" customWidth="1"/>
    <col min="12799" max="12799" width="9.6640625" style="12" customWidth="1"/>
    <col min="12800" max="12800" width="13.33203125" style="12" customWidth="1"/>
    <col min="12801" max="12801" width="14.109375" style="12" customWidth="1"/>
    <col min="12802" max="12802" width="4.109375" style="12" customWidth="1"/>
    <col min="12803" max="12803" width="11.33203125" style="12" customWidth="1"/>
    <col min="12804" max="12804" width="11.33203125" style="12" bestFit="1" customWidth="1"/>
    <col min="12805" max="12805" width="14.33203125" style="12" customWidth="1"/>
    <col min="12806" max="13053" width="9" style="12"/>
    <col min="13054" max="13054" width="34.88671875" style="12" customWidth="1"/>
    <col min="13055" max="13055" width="9.6640625" style="12" customWidth="1"/>
    <col min="13056" max="13056" width="13.33203125" style="12" customWidth="1"/>
    <col min="13057" max="13057" width="14.109375" style="12" customWidth="1"/>
    <col min="13058" max="13058" width="4.109375" style="12" customWidth="1"/>
    <col min="13059" max="13059" width="11.33203125" style="12" customWidth="1"/>
    <col min="13060" max="13060" width="11.33203125" style="12" bestFit="1" customWidth="1"/>
    <col min="13061" max="13061" width="14.33203125" style="12" customWidth="1"/>
    <col min="13062" max="13309" width="9" style="12"/>
    <col min="13310" max="13310" width="34.88671875" style="12" customWidth="1"/>
    <col min="13311" max="13311" width="9.6640625" style="12" customWidth="1"/>
    <col min="13312" max="13312" width="13.33203125" style="12" customWidth="1"/>
    <col min="13313" max="13313" width="14.109375" style="12" customWidth="1"/>
    <col min="13314" max="13314" width="4.109375" style="12" customWidth="1"/>
    <col min="13315" max="13315" width="11.33203125" style="12" customWidth="1"/>
    <col min="13316" max="13316" width="11.33203125" style="12" bestFit="1" customWidth="1"/>
    <col min="13317" max="13317" width="14.33203125" style="12" customWidth="1"/>
    <col min="13318" max="13565" width="9" style="12"/>
    <col min="13566" max="13566" width="34.88671875" style="12" customWidth="1"/>
    <col min="13567" max="13567" width="9.6640625" style="12" customWidth="1"/>
    <col min="13568" max="13568" width="13.33203125" style="12" customWidth="1"/>
    <col min="13569" max="13569" width="14.109375" style="12" customWidth="1"/>
    <col min="13570" max="13570" width="4.109375" style="12" customWidth="1"/>
    <col min="13571" max="13571" width="11.33203125" style="12" customWidth="1"/>
    <col min="13572" max="13572" width="11.33203125" style="12" bestFit="1" customWidth="1"/>
    <col min="13573" max="13573" width="14.33203125" style="12" customWidth="1"/>
    <col min="13574" max="13821" width="9" style="12"/>
    <col min="13822" max="13822" width="34.88671875" style="12" customWidth="1"/>
    <col min="13823" max="13823" width="9.6640625" style="12" customWidth="1"/>
    <col min="13824" max="13824" width="13.33203125" style="12" customWidth="1"/>
    <col min="13825" max="13825" width="14.109375" style="12" customWidth="1"/>
    <col min="13826" max="13826" width="4.109375" style="12" customWidth="1"/>
    <col min="13827" max="13827" width="11.33203125" style="12" customWidth="1"/>
    <col min="13828" max="13828" width="11.33203125" style="12" bestFit="1" customWidth="1"/>
    <col min="13829" max="13829" width="14.33203125" style="12" customWidth="1"/>
    <col min="13830" max="14077" width="9" style="12"/>
    <col min="14078" max="14078" width="34.88671875" style="12" customWidth="1"/>
    <col min="14079" max="14079" width="9.6640625" style="12" customWidth="1"/>
    <col min="14080" max="14080" width="13.33203125" style="12" customWidth="1"/>
    <col min="14081" max="14081" width="14.109375" style="12" customWidth="1"/>
    <col min="14082" max="14082" width="4.109375" style="12" customWidth="1"/>
    <col min="14083" max="14083" width="11.33203125" style="12" customWidth="1"/>
    <col min="14084" max="14084" width="11.33203125" style="12" bestFit="1" customWidth="1"/>
    <col min="14085" max="14085" width="14.33203125" style="12" customWidth="1"/>
    <col min="14086" max="14333" width="9" style="12"/>
    <col min="14334" max="14334" width="34.88671875" style="12" customWidth="1"/>
    <col min="14335" max="14335" width="9.6640625" style="12" customWidth="1"/>
    <col min="14336" max="14336" width="13.33203125" style="12" customWidth="1"/>
    <col min="14337" max="14337" width="14.109375" style="12" customWidth="1"/>
    <col min="14338" max="14338" width="4.109375" style="12" customWidth="1"/>
    <col min="14339" max="14339" width="11.33203125" style="12" customWidth="1"/>
    <col min="14340" max="14340" width="11.33203125" style="12" bestFit="1" customWidth="1"/>
    <col min="14341" max="14341" width="14.33203125" style="12" customWidth="1"/>
    <col min="14342" max="14589" width="9" style="12"/>
    <col min="14590" max="14590" width="34.88671875" style="12" customWidth="1"/>
    <col min="14591" max="14591" width="9.6640625" style="12" customWidth="1"/>
    <col min="14592" max="14592" width="13.33203125" style="12" customWidth="1"/>
    <col min="14593" max="14593" width="14.109375" style="12" customWidth="1"/>
    <col min="14594" max="14594" width="4.109375" style="12" customWidth="1"/>
    <col min="14595" max="14595" width="11.33203125" style="12" customWidth="1"/>
    <col min="14596" max="14596" width="11.33203125" style="12" bestFit="1" customWidth="1"/>
    <col min="14597" max="14597" width="14.33203125" style="12" customWidth="1"/>
    <col min="14598" max="14845" width="9" style="12"/>
    <col min="14846" max="14846" width="34.88671875" style="12" customWidth="1"/>
    <col min="14847" max="14847" width="9.6640625" style="12" customWidth="1"/>
    <col min="14848" max="14848" width="13.33203125" style="12" customWidth="1"/>
    <col min="14849" max="14849" width="14.109375" style="12" customWidth="1"/>
    <col min="14850" max="14850" width="4.109375" style="12" customWidth="1"/>
    <col min="14851" max="14851" width="11.33203125" style="12" customWidth="1"/>
    <col min="14852" max="14852" width="11.33203125" style="12" bestFit="1" customWidth="1"/>
    <col min="14853" max="14853" width="14.33203125" style="12" customWidth="1"/>
    <col min="14854" max="15101" width="9" style="12"/>
    <col min="15102" max="15102" width="34.88671875" style="12" customWidth="1"/>
    <col min="15103" max="15103" width="9.6640625" style="12" customWidth="1"/>
    <col min="15104" max="15104" width="13.33203125" style="12" customWidth="1"/>
    <col min="15105" max="15105" width="14.109375" style="12" customWidth="1"/>
    <col min="15106" max="15106" width="4.109375" style="12" customWidth="1"/>
    <col min="15107" max="15107" width="11.33203125" style="12" customWidth="1"/>
    <col min="15108" max="15108" width="11.33203125" style="12" bestFit="1" customWidth="1"/>
    <col min="15109" max="15109" width="14.33203125" style="12" customWidth="1"/>
    <col min="15110" max="15357" width="9" style="12"/>
    <col min="15358" max="15358" width="34.88671875" style="12" customWidth="1"/>
    <col min="15359" max="15359" width="9.6640625" style="12" customWidth="1"/>
    <col min="15360" max="15360" width="13.33203125" style="12" customWidth="1"/>
    <col min="15361" max="15361" width="14.109375" style="12" customWidth="1"/>
    <col min="15362" max="15362" width="4.109375" style="12" customWidth="1"/>
    <col min="15363" max="15363" width="11.33203125" style="12" customWidth="1"/>
    <col min="15364" max="15364" width="11.33203125" style="12" bestFit="1" customWidth="1"/>
    <col min="15365" max="15365" width="14.33203125" style="12" customWidth="1"/>
    <col min="15366" max="15613" width="9" style="12"/>
    <col min="15614" max="15614" width="34.88671875" style="12" customWidth="1"/>
    <col min="15615" max="15615" width="9.6640625" style="12" customWidth="1"/>
    <col min="15616" max="15616" width="13.33203125" style="12" customWidth="1"/>
    <col min="15617" max="15617" width="14.109375" style="12" customWidth="1"/>
    <col min="15618" max="15618" width="4.109375" style="12" customWidth="1"/>
    <col min="15619" max="15619" width="11.33203125" style="12" customWidth="1"/>
    <col min="15620" max="15620" width="11.33203125" style="12" bestFit="1" customWidth="1"/>
    <col min="15621" max="15621" width="14.33203125" style="12" customWidth="1"/>
    <col min="15622" max="15869" width="9" style="12"/>
    <col min="15870" max="15870" width="34.88671875" style="12" customWidth="1"/>
    <col min="15871" max="15871" width="9.6640625" style="12" customWidth="1"/>
    <col min="15872" max="15872" width="13.33203125" style="12" customWidth="1"/>
    <col min="15873" max="15873" width="14.109375" style="12" customWidth="1"/>
    <col min="15874" max="15874" width="4.109375" style="12" customWidth="1"/>
    <col min="15875" max="15875" width="11.33203125" style="12" customWidth="1"/>
    <col min="15876" max="15876" width="11.33203125" style="12" bestFit="1" customWidth="1"/>
    <col min="15877" max="15877" width="14.33203125" style="12" customWidth="1"/>
    <col min="15878" max="16125" width="9" style="12"/>
    <col min="16126" max="16126" width="34.88671875" style="12" customWidth="1"/>
    <col min="16127" max="16127" width="9.6640625" style="12" customWidth="1"/>
    <col min="16128" max="16128" width="13.33203125" style="12" customWidth="1"/>
    <col min="16129" max="16129" width="14.109375" style="12" customWidth="1"/>
    <col min="16130" max="16130" width="4.109375" style="12" customWidth="1"/>
    <col min="16131" max="16131" width="11.33203125" style="12" customWidth="1"/>
    <col min="16132" max="16132" width="11.33203125" style="12" bestFit="1" customWidth="1"/>
    <col min="16133" max="16133" width="14.33203125" style="12" customWidth="1"/>
    <col min="16134" max="16380" width="9" style="12"/>
    <col min="16381" max="16384" width="9" style="12" customWidth="1"/>
  </cols>
  <sheetData>
    <row r="1" spans="1:12" ht="13.8" customHeight="1" x14ac:dyDescent="0.3">
      <c r="A1" s="29" t="s">
        <v>20</v>
      </c>
      <c r="B1" s="29"/>
      <c r="C1" s="29"/>
      <c r="D1" s="29"/>
      <c r="F1" s="30" t="s">
        <v>21</v>
      </c>
      <c r="G1" s="30"/>
      <c r="H1" s="30"/>
      <c r="I1" s="30"/>
      <c r="J1" s="30"/>
      <c r="K1" s="30"/>
      <c r="L1" s="30"/>
    </row>
    <row r="2" spans="1:12" ht="82.8" x14ac:dyDescent="0.3">
      <c r="A2" s="10" t="s">
        <v>0</v>
      </c>
      <c r="B2" s="17" t="s">
        <v>17</v>
      </c>
      <c r="C2" s="17" t="s">
        <v>18</v>
      </c>
      <c r="D2" s="17" t="s">
        <v>19</v>
      </c>
      <c r="E2" s="10"/>
      <c r="F2" s="17" t="s">
        <v>22</v>
      </c>
      <c r="G2" s="17" t="s">
        <v>24</v>
      </c>
      <c r="H2" s="17" t="s">
        <v>25</v>
      </c>
      <c r="J2" s="17" t="s">
        <v>23</v>
      </c>
      <c r="K2" s="17" t="s">
        <v>26</v>
      </c>
      <c r="L2" s="17" t="s">
        <v>27</v>
      </c>
    </row>
    <row r="4" spans="1:12" x14ac:dyDescent="0.3">
      <c r="A4" s="12" t="s">
        <v>31</v>
      </c>
      <c r="B4" s="18">
        <v>0.57708000000000004</v>
      </c>
      <c r="C4" s="18">
        <v>0.17555000000000001</v>
      </c>
    </row>
    <row r="5" spans="1:12" x14ac:dyDescent="0.3">
      <c r="A5" s="6" t="s">
        <v>28</v>
      </c>
      <c r="B5" s="18">
        <v>0.50515600000000005</v>
      </c>
      <c r="C5" s="18">
        <v>0.17469899999999999</v>
      </c>
      <c r="D5" s="18">
        <v>7.8731999999999996E-2</v>
      </c>
    </row>
    <row r="6" spans="1:12" x14ac:dyDescent="0.3">
      <c r="A6" s="6"/>
    </row>
    <row r="7" spans="1:12" x14ac:dyDescent="0.3">
      <c r="A7" s="12" t="s">
        <v>16</v>
      </c>
      <c r="B7" s="18">
        <v>0.50429100000000004</v>
      </c>
      <c r="C7" s="18">
        <v>0.17204700000000001</v>
      </c>
      <c r="D7" s="18">
        <v>7.2549000000000002E-2</v>
      </c>
      <c r="F7" s="18">
        <f>(B$5-B7)/B$5</f>
        <v>1.7123423259349678E-3</v>
      </c>
      <c r="G7" s="18">
        <f>(C$5-C7)/C$5</f>
        <v>1.5180395995397729E-2</v>
      </c>
      <c r="H7" s="18">
        <f>(D$5-D7)/D$5</f>
        <v>7.8532235939643272E-2</v>
      </c>
    </row>
    <row r="8" spans="1:12" x14ac:dyDescent="0.3">
      <c r="A8" s="12" t="s">
        <v>29</v>
      </c>
      <c r="B8" s="18">
        <v>0.48328399999999999</v>
      </c>
      <c r="C8" s="18">
        <v>0.17255999999999999</v>
      </c>
      <c r="D8" s="18">
        <v>6.7835999999999994E-2</v>
      </c>
      <c r="F8" s="18">
        <f>(B$5-B8)/B$5</f>
        <v>4.3297516014854931E-2</v>
      </c>
      <c r="G8" s="18">
        <f t="shared" ref="G8:H9" si="0">(C$5-C8)/C$5</f>
        <v>1.2243916679545974E-2</v>
      </c>
      <c r="H8" s="18">
        <f t="shared" si="0"/>
        <v>0.13839353757049236</v>
      </c>
      <c r="J8" s="18">
        <f>F8-F7</f>
        <v>4.1585173688919966E-2</v>
      </c>
      <c r="K8" s="18">
        <f t="shared" ref="K8:L9" si="1">G8-G7</f>
        <v>-2.936479315851755E-3</v>
      </c>
      <c r="L8" s="18">
        <f t="shared" si="1"/>
        <v>5.9861301630849087E-2</v>
      </c>
    </row>
    <row r="9" spans="1:12" x14ac:dyDescent="0.3">
      <c r="A9" s="12" t="s">
        <v>30</v>
      </c>
      <c r="B9" s="18">
        <v>0.48369000000000001</v>
      </c>
      <c r="C9" s="18">
        <v>0.177091</v>
      </c>
      <c r="D9" s="18">
        <v>6.6498000000000002E-2</v>
      </c>
      <c r="F9" s="18">
        <f>(B$5-B9)/B$5</f>
        <v>4.2493803894242649E-2</v>
      </c>
      <c r="G9" s="18">
        <f t="shared" si="0"/>
        <v>-1.3692121878201966E-2</v>
      </c>
      <c r="H9" s="18">
        <f t="shared" si="0"/>
        <v>0.15538789818625204</v>
      </c>
      <c r="J9" s="18">
        <f>F9-F8</f>
        <v>-8.0371212061228214E-4</v>
      </c>
      <c r="K9" s="18">
        <f t="shared" si="1"/>
        <v>-2.593603855774794E-2</v>
      </c>
      <c r="L9" s="18">
        <f t="shared" si="1"/>
        <v>1.6994360615759679E-2</v>
      </c>
    </row>
    <row r="10" spans="1:12" x14ac:dyDescent="0.3">
      <c r="G10" s="19"/>
      <c r="H10" s="19"/>
      <c r="K10" s="19"/>
      <c r="L10" s="19"/>
    </row>
    <row r="11" spans="1:12" x14ac:dyDescent="0.3">
      <c r="A11" s="12" t="s">
        <v>32</v>
      </c>
      <c r="B11" s="18">
        <f>B4/(SUM(B4:D4))</f>
        <v>0.76675125891872509</v>
      </c>
      <c r="C11" s="18">
        <f>C4/(SUM(B4:D4))</f>
        <v>0.233248741081275</v>
      </c>
      <c r="G11" s="19"/>
      <c r="H11" s="19"/>
      <c r="K11" s="19"/>
      <c r="L11" s="19"/>
    </row>
    <row r="12" spans="1:12" x14ac:dyDescent="0.3">
      <c r="A12" s="12" t="s">
        <v>32</v>
      </c>
      <c r="B12" s="18">
        <f>B5/(SUM(B5:D5))</f>
        <v>0.66591702731525848</v>
      </c>
      <c r="C12" s="18">
        <f>C5/(SUM(B5:D5))</f>
        <v>0.23029527265824482</v>
      </c>
      <c r="D12" s="18">
        <f>D5/(SUM(B5:D5))</f>
        <v>0.10378770002649661</v>
      </c>
      <c r="F12" s="19"/>
      <c r="G12" s="19"/>
      <c r="J12" s="19"/>
      <c r="K12" s="19"/>
    </row>
    <row r="13" spans="1:12" x14ac:dyDescent="0.3">
      <c r="G13" s="19"/>
      <c r="H13" s="19"/>
      <c r="K13" s="19"/>
      <c r="L13" s="19"/>
    </row>
  </sheetData>
  <mergeCells count="2">
    <mergeCell ref="A1:D1"/>
    <mergeCell ref="F1:L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LRTs</vt:lpstr>
      <vt:lpstr>Confidence Intervals</vt:lpstr>
      <vt:lpstr>Reliability</vt:lpstr>
      <vt:lpstr>Variances and R2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2023-10-22T20:12:11Z</dcterms:modified>
</cp:coreProperties>
</file>