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ropbox\23_PSQF6272\PSQF6272_Example3\"/>
    </mc:Choice>
  </mc:AlternateContent>
  <xr:revisionPtr revIDLastSave="0" documentId="13_ncr:1_{F9FEF5E0-D13A-488E-8D36-FB19FC4FE838}" xr6:coauthVersionLast="47" xr6:coauthVersionMax="47" xr10:uidLastSave="{00000000-0000-0000-0000-000000000000}"/>
  <bookViews>
    <workbookView xWindow="-120" yWindow="330" windowWidth="29040" windowHeight="17790" activeTab="1" xr2:uid="{31C847B1-20CF-4C18-8616-15B3831B4078}"/>
  </bookViews>
  <sheets>
    <sheet name="Variances" sheetId="3" r:id="rId1"/>
    <sheet name="Plot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7" i="4" l="1"/>
  <c r="O37" i="4"/>
  <c r="U4" i="4"/>
  <c r="R3" i="4"/>
  <c r="P3" i="4"/>
  <c r="O3" i="4"/>
  <c r="K3" i="4"/>
  <c r="V40" i="4"/>
  <c r="V39" i="4"/>
  <c r="V38" i="4"/>
  <c r="U40" i="4"/>
  <c r="U39" i="4"/>
  <c r="U38" i="4"/>
  <c r="R38" i="4"/>
  <c r="R39" i="4"/>
  <c r="R40" i="4"/>
  <c r="R41" i="4"/>
  <c r="R42" i="4"/>
  <c r="R43" i="4"/>
  <c r="R44" i="4"/>
  <c r="R45" i="4"/>
  <c r="R37" i="4"/>
  <c r="P45" i="4"/>
  <c r="P43" i="4"/>
  <c r="P42" i="4"/>
  <c r="P40" i="4"/>
  <c r="P39" i="4"/>
  <c r="O42" i="4"/>
  <c r="O45" i="4"/>
  <c r="K45" i="4"/>
  <c r="K42" i="4"/>
  <c r="O39" i="4"/>
  <c r="K39" i="4"/>
  <c r="K44" i="4"/>
  <c r="K43" i="4"/>
  <c r="K41" i="4"/>
  <c r="K40" i="4"/>
  <c r="O44" i="4"/>
  <c r="O43" i="4"/>
  <c r="O41" i="4"/>
  <c r="O40" i="4"/>
  <c r="O38" i="4"/>
  <c r="K38" i="4"/>
  <c r="K37" i="4"/>
  <c r="K4" i="4"/>
  <c r="K5" i="4"/>
  <c r="K7" i="4"/>
  <c r="K8" i="4"/>
  <c r="K10" i="4"/>
  <c r="K11" i="4"/>
  <c r="I9" i="4"/>
  <c r="K9" i="4" s="1"/>
  <c r="I6" i="4"/>
  <c r="K6" i="4" s="1"/>
  <c r="I3" i="4"/>
  <c r="P4" i="4"/>
  <c r="P5" i="4"/>
  <c r="P6" i="4"/>
  <c r="P7" i="4"/>
  <c r="P8" i="4"/>
  <c r="P9" i="4"/>
  <c r="P10" i="4"/>
  <c r="P11" i="4"/>
  <c r="O4" i="4"/>
  <c r="O5" i="4"/>
  <c r="O6" i="4"/>
  <c r="O7" i="4"/>
  <c r="O8" i="4"/>
  <c r="O9" i="4"/>
  <c r="O10" i="4"/>
  <c r="O11" i="4"/>
  <c r="F15" i="3"/>
  <c r="G15" i="3" s="1"/>
  <c r="D15" i="3"/>
  <c r="F14" i="3"/>
  <c r="D14" i="3"/>
  <c r="F12" i="3"/>
  <c r="D12" i="3"/>
  <c r="F11" i="3"/>
  <c r="D11" i="3"/>
  <c r="F9" i="3"/>
  <c r="G9" i="3"/>
  <c r="D9" i="3"/>
  <c r="E9" i="3" s="1"/>
  <c r="F8" i="3"/>
  <c r="D8" i="3"/>
  <c r="R11" i="4" l="1"/>
  <c r="W6" i="4" s="1"/>
  <c r="R10" i="4"/>
  <c r="R7" i="4"/>
  <c r="V5" i="4" s="1"/>
  <c r="R6" i="4"/>
  <c r="U5" i="4" s="1"/>
  <c r="R9" i="4"/>
  <c r="U6" i="4" s="1"/>
  <c r="R5" i="4"/>
  <c r="W4" i="4" s="1"/>
  <c r="R8" i="4"/>
  <c r="W5" i="4" s="1"/>
  <c r="R4" i="4"/>
  <c r="V4" i="4" s="1"/>
  <c r="V6" i="4"/>
  <c r="E15" i="3"/>
  <c r="E12" i="3"/>
  <c r="G1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D3" authorId="0" shapeId="0" xr:uid="{81781F7C-9520-49C3-BAD1-3F695DF41918}">
      <text>
        <r>
          <rPr>
            <b/>
            <sz val="9"/>
            <color indexed="81"/>
            <rFont val="Tahoma"/>
            <charset val="1"/>
          </rPr>
          <t>Lesa Hoffman:</t>
        </r>
        <r>
          <rPr>
            <sz val="9"/>
            <color indexed="81"/>
            <rFont val="Tahoma"/>
            <charset val="1"/>
          </rPr>
          <t xml:space="preserve">
relative to empty means, random intercept model</t>
        </r>
      </text>
    </comment>
    <comment ref="F3" authorId="0" shapeId="0" xr:uid="{9BFE9C0C-3F2A-4C07-96AF-DCAA381C80F1}">
      <text>
        <r>
          <rPr>
            <b/>
            <sz val="9"/>
            <color indexed="81"/>
            <rFont val="Tahoma"/>
            <charset val="1"/>
          </rPr>
          <t>Lesa Hoffman:</t>
        </r>
        <r>
          <rPr>
            <sz val="9"/>
            <color indexed="81"/>
            <rFont val="Tahoma"/>
            <charset val="1"/>
          </rPr>
          <t xml:space="preserve">
relative to empty means, random intercept model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D2" authorId="0" shapeId="0" xr:uid="{41B9B36B-0E4E-49E2-92DE-CB7903AB8B34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not used here</t>
        </r>
      </text>
    </comment>
    <comment ref="G2" authorId="0" shapeId="0" xr:uid="{87A705DD-5CF9-4D5B-98A0-30365D510E68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not used here</t>
        </r>
      </text>
    </comment>
    <comment ref="I2" authorId="0" shapeId="0" xr:uid="{78F0CE18-A143-451A-A307-1EF04437DFA6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Mean = 0 and
SD = .66 for WC SES</t>
        </r>
      </text>
    </comment>
    <comment ref="J2" authorId="0" shapeId="0" xr:uid="{96A49B2B-D46B-4208-B4BA-E2601DA8FF0B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mean = 0 and 
SD = .41 for CM SES</t>
        </r>
      </text>
    </comment>
    <comment ref="K2" authorId="0" shapeId="0" xr:uid="{9AC63920-5404-48FF-81DE-DE682CBDB74D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Computed as WC + CM</t>
        </r>
      </text>
    </comment>
    <comment ref="M2" authorId="0" shapeId="0" xr:uid="{39798075-8291-48AB-9F84-C62CE4656EA7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holding constant at 0 for SES plot</t>
        </r>
      </text>
    </comment>
    <comment ref="N2" authorId="0" shapeId="0" xr:uid="{0453E3C8-5F83-4980-8F68-E17FC851B596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holding constant near mean for SES plot</t>
        </r>
      </text>
    </comment>
    <comment ref="O2" authorId="0" shapeId="0" xr:uid="{09767105-4F5A-4591-9C4E-2A47B8E35AB9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CM centered at .3</t>
        </r>
      </text>
    </comment>
    <comment ref="P2" authorId="0" shapeId="0" xr:uid="{7FB542B7-E77C-455B-BA22-57C84CA811A3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Computed as 
Orig - CM</t>
        </r>
      </text>
    </comment>
    <comment ref="D36" authorId="0" shapeId="0" xr:uid="{F90D39D6-BA96-40D7-BAEB-A8269103E258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not used here</t>
        </r>
      </text>
    </comment>
    <comment ref="G36" authorId="0" shapeId="0" xr:uid="{7F684701-706B-4B57-927E-2E95D6EE4515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not used here</t>
        </r>
      </text>
    </comment>
    <comment ref="I36" authorId="0" shapeId="0" xr:uid="{CC85CE12-5D91-4BC7-A8DE-8DCA719B328B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held constant at 0 for Non-white plot</t>
        </r>
      </text>
    </comment>
    <comment ref="J36" authorId="0" shapeId="0" xr:uid="{EC27144C-3DCF-45F4-9853-2B31D0A2D9F0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held constant at 0 for Non-white plot</t>
        </r>
      </text>
    </comment>
    <comment ref="K36" authorId="0" shapeId="0" xr:uid="{9B27879D-364B-4D79-86C8-FB336EC07D92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Computed as WC + CM</t>
        </r>
      </text>
    </comment>
    <comment ref="M36" authorId="0" shapeId="0" xr:uid="{C0ED543F-1927-4234-9251-5B23BAF43654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only entering possible values</t>
        </r>
      </text>
    </comment>
    <comment ref="N36" authorId="0" shapeId="0" xr:uid="{6670D4A1-F6BC-4E23-9790-3FC7646C2B90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.27 is mean and 
.30 is SD of CM Non, but values chosen so minimum still &gt; 0</t>
        </r>
      </text>
    </comment>
    <comment ref="O36" authorId="0" shapeId="0" xr:uid="{8EA10929-5374-4EBA-AED1-060F254BD272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CM centered at .3</t>
        </r>
      </text>
    </comment>
    <comment ref="P36" authorId="0" shapeId="0" xr:uid="{87DAE2B4-80F1-4541-A56E-54D420017706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Computed as 
Orig - CM for possible values</t>
        </r>
      </text>
    </comment>
  </commentList>
</comments>
</file>

<file path=xl/sharedStrings.xml><?xml version="1.0" encoding="utf-8"?>
<sst xmlns="http://schemas.openxmlformats.org/spreadsheetml/2006/main" count="64" uniqueCount="48">
  <si>
    <t>Model</t>
  </si>
  <si>
    <t>TO BE ENTERED BY YOU</t>
  </si>
  <si>
    <t>COMPUTED FOR YOU</t>
  </si>
  <si>
    <t>1. Empty Means, Random Int</t>
  </si>
  <si>
    <t>Change in Pseudo-R2 for L1 Residual</t>
  </si>
  <si>
    <t>Pseudo-R2 for L1 Residual</t>
  </si>
  <si>
    <t>Psuedo-R2 for L2 Random Intercept</t>
  </si>
  <si>
    <t>L1 Residual Variance</t>
  </si>
  <si>
    <t>L2 Random Intercept Variance</t>
  </si>
  <si>
    <t>Change in Pseudo-R2 for L2 Random Intercept</t>
  </si>
  <si>
    <t>Example 3 (using STATA output)</t>
  </si>
  <si>
    <t>2a. Add L1 Cluster-MC SES</t>
  </si>
  <si>
    <t>2b. Add L2 Cluster Mean SES</t>
  </si>
  <si>
    <t>3a. Add L1 Grand-MC SES</t>
  </si>
  <si>
    <t>3b. Add L2 Cluster Mean SES</t>
  </si>
  <si>
    <t>4a. Add L1 Grand-MC Nonwhite</t>
  </si>
  <si>
    <t>4b. Add L2 Cluster Mean Nonwhite</t>
  </si>
  <si>
    <t>Intercept</t>
  </si>
  <si>
    <t>Predicted</t>
  </si>
  <si>
    <t>Average</t>
  </si>
  <si>
    <t>SES between</t>
  </si>
  <si>
    <t>SES within</t>
  </si>
  <si>
    <t>SES context</t>
  </si>
  <si>
    <t>Non between</t>
  </si>
  <si>
    <t>Non within</t>
  </si>
  <si>
    <t>Non context</t>
  </si>
  <si>
    <t>Fixed Effect Coefficients</t>
  </si>
  <si>
    <t>WC SES</t>
  </si>
  <si>
    <t>CM SES</t>
  </si>
  <si>
    <t>Orig SES</t>
  </si>
  <si>
    <t>Orig Non</t>
  </si>
  <si>
    <t>CM Non</t>
  </si>
  <si>
    <t>WC Non</t>
  </si>
  <si>
    <t>CM Non-.3</t>
  </si>
  <si>
    <t>Predictor Values for SES Plot</t>
  </si>
  <si>
    <t>Low School SES</t>
  </si>
  <si>
    <t>Medium School SES</t>
  </si>
  <si>
    <t>High School SES</t>
  </si>
  <si>
    <t>Within-School Student SES</t>
  </si>
  <si>
    <t>Predictor Values for Non-White Plot</t>
  </si>
  <si>
    <t>5% Nonwhite School</t>
  </si>
  <si>
    <t>30% Nonnwhite School</t>
  </si>
  <si>
    <t>55% Nonwhite School</t>
  </si>
  <si>
    <t>Student Nonwhite</t>
  </si>
  <si>
    <t>White = 0</t>
  </si>
  <si>
    <t>Nonwhite = 1</t>
  </si>
  <si>
    <t>Lower</t>
  </si>
  <si>
    <t>Higher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</si>
</sst>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2" fillId="0" borderId="0" xfId="1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165" fontId="5" fillId="0" borderId="0" xfId="0" applyNumberFormat="1" applyFont="1"/>
    <xf numFmtId="0" fontId="5" fillId="0" borderId="2" xfId="0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165" fontId="5" fillId="0" borderId="0" xfId="0" applyNumberFormat="1" applyFont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Normal" xfId="0" builtinId="0"/>
    <cellStyle name="Normal 2 2" xfId="1" xr:uid="{A91DF9BE-111B-4B85-ABE6-3EF46CCA4B90}"/>
  </cellStyles>
  <dxfs count="0"/>
  <tableStyles count="0" defaultTableStyle="TableStyleMedium2" defaultPivotStyle="PivotStyleLight16"/>
  <colors>
    <mruColors>
      <color rgb="FF0099CC"/>
      <color rgb="FF6600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68418370780574"/>
          <c:y val="0.22763961717366674"/>
          <c:w val="0.82669320181131201"/>
          <c:h val="0.5937511742702443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Plots!$T$4</c:f>
              <c:strCache>
                <c:ptCount val="1"/>
                <c:pt idx="0">
                  <c:v>Low School SES</c:v>
                </c:pt>
              </c:strCache>
            </c:strRef>
          </c:tx>
          <c:spPr>
            <a:ln w="19050" cap="rnd">
              <a:solidFill>
                <a:srgbClr val="6600CC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Plots!$K$3:$K$5</c:f>
              <c:numCache>
                <c:formatCode>0.00</c:formatCode>
                <c:ptCount val="3"/>
                <c:pt idx="0">
                  <c:v>-1.06</c:v>
                </c:pt>
                <c:pt idx="1">
                  <c:v>-0.4</c:v>
                </c:pt>
                <c:pt idx="2">
                  <c:v>0.26</c:v>
                </c:pt>
              </c:numCache>
            </c:numRef>
          </c:xVal>
          <c:yVal>
            <c:numRef>
              <c:f>Plots!$R$3:$R$5</c:f>
              <c:numCache>
                <c:formatCode>0.000</c:formatCode>
                <c:ptCount val="3"/>
                <c:pt idx="0">
                  <c:v>10.0913472</c:v>
                </c:pt>
                <c:pt idx="1">
                  <c:v>11.379984</c:v>
                </c:pt>
                <c:pt idx="2">
                  <c:v>12.668620800000001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464-4062-98C5-690C7F63E9DB}"/>
            </c:ext>
          </c:extLst>
        </c:ser>
        <c:ser>
          <c:idx val="1"/>
          <c:order val="1"/>
          <c:tx>
            <c:strRef>
              <c:f>Plots!$T$5</c:f>
              <c:strCache>
                <c:ptCount val="1"/>
                <c:pt idx="0">
                  <c:v>Medium School SES</c:v>
                </c:pt>
              </c:strCache>
            </c:strRef>
          </c:tx>
          <c:spPr>
            <a:ln w="19050" cap="rnd">
              <a:solidFill>
                <a:srgbClr val="6600CC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Plots!$K$6:$K$8</c:f>
              <c:numCache>
                <c:formatCode>0.00</c:formatCode>
                <c:ptCount val="3"/>
                <c:pt idx="0">
                  <c:v>-0.66</c:v>
                </c:pt>
                <c:pt idx="1">
                  <c:v>0</c:v>
                </c:pt>
                <c:pt idx="2">
                  <c:v>0.66</c:v>
                </c:pt>
              </c:numCache>
            </c:numRef>
          </c:xVal>
          <c:yVal>
            <c:numRef>
              <c:f>Plots!$R$6:$R$8</c:f>
              <c:numCache>
                <c:formatCode>0.000</c:formatCode>
                <c:ptCount val="3"/>
                <c:pt idx="0">
                  <c:v>12.2222072</c:v>
                </c:pt>
                <c:pt idx="1">
                  <c:v>13.510844000000001</c:v>
                </c:pt>
                <c:pt idx="2">
                  <c:v>14.799480800000001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464-4062-98C5-690C7F63E9DB}"/>
            </c:ext>
          </c:extLst>
        </c:ser>
        <c:ser>
          <c:idx val="2"/>
          <c:order val="2"/>
          <c:tx>
            <c:strRef>
              <c:f>Plots!$T$6</c:f>
              <c:strCache>
                <c:ptCount val="1"/>
                <c:pt idx="0">
                  <c:v>High School SES</c:v>
                </c:pt>
              </c:strCache>
            </c:strRef>
          </c:tx>
          <c:spPr>
            <a:ln w="19050" cap="rnd">
              <a:solidFill>
                <a:srgbClr val="6600CC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Plots!$K$9:$K$11</c:f>
              <c:numCache>
                <c:formatCode>0.00</c:formatCode>
                <c:ptCount val="3"/>
                <c:pt idx="0">
                  <c:v>-0.26</c:v>
                </c:pt>
                <c:pt idx="1">
                  <c:v>0.4</c:v>
                </c:pt>
                <c:pt idx="2">
                  <c:v>1.06</c:v>
                </c:pt>
              </c:numCache>
            </c:numRef>
          </c:xVal>
          <c:yVal>
            <c:numRef>
              <c:f>Plots!$R$9:$R$11</c:f>
              <c:numCache>
                <c:formatCode>0.000</c:formatCode>
                <c:ptCount val="3"/>
                <c:pt idx="0">
                  <c:v>14.3530672</c:v>
                </c:pt>
                <c:pt idx="1">
                  <c:v>15.641704000000001</c:v>
                </c:pt>
                <c:pt idx="2">
                  <c:v>16.9303408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464-4062-98C5-690C7F63E9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255215"/>
        <c:axId val="1131990815"/>
      </c:scatterChart>
      <c:valAx>
        <c:axId val="1147255215"/>
        <c:scaling>
          <c:orientation val="minMax"/>
          <c:max val="1.2"/>
          <c:min val="-1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Original Student SES (Mean = 0)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990815"/>
        <c:crossesAt val="-10"/>
        <c:crossBetween val="midCat"/>
        <c:majorUnit val="0.2"/>
      </c:valAx>
      <c:valAx>
        <c:axId val="1131990815"/>
        <c:scaling>
          <c:orientation val="minMax"/>
          <c:max val="20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Predicted Student Math</a:t>
                </a:r>
              </a:p>
            </c:rich>
          </c:tx>
          <c:layout>
            <c:manualLayout>
              <c:xMode val="edge"/>
              <c:yMode val="edge"/>
              <c:x val="2.3919317777585491E-2"/>
              <c:y val="0.268757864052242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255215"/>
        <c:crossesAt val="-10"/>
        <c:crossBetween val="midCat"/>
      </c:valAx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7.6861930720198438E-2"/>
          <c:y val="0.13376717281272593"/>
          <c:w val="0.9"/>
          <c:h val="7.47758690995135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68418370780574"/>
          <c:y val="0.22763961717366674"/>
          <c:w val="0.82669320181131201"/>
          <c:h val="0.59375117427024438"/>
        </c:manualLayout>
      </c:layout>
      <c:lineChart>
        <c:grouping val="standard"/>
        <c:varyColors val="0"/>
        <c:ser>
          <c:idx val="0"/>
          <c:order val="0"/>
          <c:tx>
            <c:strRef>
              <c:f>Plots!$T$4</c:f>
              <c:strCache>
                <c:ptCount val="1"/>
                <c:pt idx="0">
                  <c:v>Low School SES</c:v>
                </c:pt>
              </c:strCache>
            </c:strRef>
          </c:tx>
          <c:spPr>
            <a:ln w="19050" cap="rnd">
              <a:solidFill>
                <a:srgbClr val="6600CC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cat>
            <c:strRef>
              <c:f>Plots!$U$3:$W$3</c:f>
              <c:strCache>
                <c:ptCount val="3"/>
                <c:pt idx="0">
                  <c:v>Lower</c:v>
                </c:pt>
                <c:pt idx="1">
                  <c:v>Average</c:v>
                </c:pt>
                <c:pt idx="2">
                  <c:v>Higher</c:v>
                </c:pt>
              </c:strCache>
            </c:strRef>
          </c:cat>
          <c:val>
            <c:numRef>
              <c:f>Plots!$R$3:$R$5</c:f>
              <c:numCache>
                <c:formatCode>0.000</c:formatCode>
                <c:ptCount val="3"/>
                <c:pt idx="0">
                  <c:v>10.0913472</c:v>
                </c:pt>
                <c:pt idx="1">
                  <c:v>11.379984</c:v>
                </c:pt>
                <c:pt idx="2">
                  <c:v>12.668620800000001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693-472C-A92E-6C0A97FA1F75}"/>
            </c:ext>
          </c:extLst>
        </c:ser>
        <c:ser>
          <c:idx val="1"/>
          <c:order val="1"/>
          <c:tx>
            <c:strRef>
              <c:f>Plots!$T$5</c:f>
              <c:strCache>
                <c:ptCount val="1"/>
                <c:pt idx="0">
                  <c:v>Medium School SES</c:v>
                </c:pt>
              </c:strCache>
            </c:strRef>
          </c:tx>
          <c:spPr>
            <a:ln w="19050" cap="rnd">
              <a:solidFill>
                <a:srgbClr val="6600CC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cat>
            <c:strRef>
              <c:f>Plots!$U$3:$W$3</c:f>
              <c:strCache>
                <c:ptCount val="3"/>
                <c:pt idx="0">
                  <c:v>Lower</c:v>
                </c:pt>
                <c:pt idx="1">
                  <c:v>Average</c:v>
                </c:pt>
                <c:pt idx="2">
                  <c:v>Higher</c:v>
                </c:pt>
              </c:strCache>
            </c:strRef>
          </c:cat>
          <c:val>
            <c:numRef>
              <c:f>Plots!$R$6:$R$8</c:f>
              <c:numCache>
                <c:formatCode>0.000</c:formatCode>
                <c:ptCount val="3"/>
                <c:pt idx="0">
                  <c:v>12.2222072</c:v>
                </c:pt>
                <c:pt idx="1">
                  <c:v>13.510844000000001</c:v>
                </c:pt>
                <c:pt idx="2">
                  <c:v>14.799480800000001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9693-472C-A92E-6C0A97FA1F75}"/>
            </c:ext>
          </c:extLst>
        </c:ser>
        <c:ser>
          <c:idx val="2"/>
          <c:order val="2"/>
          <c:tx>
            <c:strRef>
              <c:f>Plots!$T$6</c:f>
              <c:strCache>
                <c:ptCount val="1"/>
                <c:pt idx="0">
                  <c:v>High School SES</c:v>
                </c:pt>
              </c:strCache>
            </c:strRef>
          </c:tx>
          <c:spPr>
            <a:ln w="19050" cap="rnd">
              <a:solidFill>
                <a:srgbClr val="6600CC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cat>
            <c:strRef>
              <c:f>Plots!$U$3:$W$3</c:f>
              <c:strCache>
                <c:ptCount val="3"/>
                <c:pt idx="0">
                  <c:v>Lower</c:v>
                </c:pt>
                <c:pt idx="1">
                  <c:v>Average</c:v>
                </c:pt>
                <c:pt idx="2">
                  <c:v>Higher</c:v>
                </c:pt>
              </c:strCache>
            </c:strRef>
          </c:cat>
          <c:val>
            <c:numRef>
              <c:f>Plots!$R$9:$R$11</c:f>
              <c:numCache>
                <c:formatCode>0.000</c:formatCode>
                <c:ptCount val="3"/>
                <c:pt idx="0">
                  <c:v>14.3530672</c:v>
                </c:pt>
                <c:pt idx="1">
                  <c:v>15.641704000000001</c:v>
                </c:pt>
                <c:pt idx="2">
                  <c:v>16.9303408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9693-472C-A92E-6C0A97FA1F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255215"/>
        <c:axId val="1131990815"/>
      </c:lineChart>
      <c:catAx>
        <c:axId val="11472552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Within-School Student SES (Relative to School Mean SES)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990815"/>
        <c:crossesAt val="0"/>
        <c:auto val="1"/>
        <c:lblAlgn val="ctr"/>
        <c:lblOffset val="100"/>
        <c:tickMarkSkip val="1"/>
        <c:noMultiLvlLbl val="0"/>
      </c:catAx>
      <c:valAx>
        <c:axId val="1131990815"/>
        <c:scaling>
          <c:orientation val="minMax"/>
          <c:max val="20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Predicted Student Math</a:t>
                </a:r>
              </a:p>
            </c:rich>
          </c:tx>
          <c:layout>
            <c:manualLayout>
              <c:xMode val="edge"/>
              <c:yMode val="edge"/>
              <c:x val="2.3919317777585491E-2"/>
              <c:y val="0.268757864052242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255215"/>
        <c:crossesAt val="-10"/>
        <c:crossBetween val="between"/>
      </c:valAx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7.6861930720198438E-2"/>
          <c:y val="0.13376717281272593"/>
          <c:w val="0.9"/>
          <c:h val="7.47758690995135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68418370780574"/>
          <c:y val="0.22763961717366674"/>
          <c:w val="0.82669320181131201"/>
          <c:h val="0.5937511742702443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Plots!$T$38</c:f>
              <c:strCache>
                <c:ptCount val="1"/>
                <c:pt idx="0">
                  <c:v>5% Nonwhite School</c:v>
                </c:pt>
              </c:strCache>
            </c:strRef>
          </c:tx>
          <c:spPr>
            <a:ln w="19050" cap="rnd">
              <a:solidFill>
                <a:srgbClr val="6600CC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Plots!$P$37:$P$39</c:f>
              <c:numCache>
                <c:formatCode>General</c:formatCode>
                <c:ptCount val="3"/>
                <c:pt idx="0" formatCode="0.00">
                  <c:v>-0.05</c:v>
                </c:pt>
                <c:pt idx="1">
                  <c:v>0</c:v>
                </c:pt>
                <c:pt idx="2" formatCode="0.00">
                  <c:v>0.95</c:v>
                </c:pt>
              </c:numCache>
            </c:numRef>
          </c:xVal>
          <c:yVal>
            <c:numRef>
              <c:f>Plots!$R$37:$R$39</c:f>
              <c:numCache>
                <c:formatCode>0.000</c:formatCode>
                <c:ptCount val="3"/>
                <c:pt idx="0">
                  <c:v>13.173033999999999</c:v>
                </c:pt>
                <c:pt idx="1">
                  <c:v>13.028255</c:v>
                </c:pt>
                <c:pt idx="2">
                  <c:v>10.277454000000001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A9-49A3-A0D0-4C9237E1F941}"/>
            </c:ext>
          </c:extLst>
        </c:ser>
        <c:ser>
          <c:idx val="1"/>
          <c:order val="1"/>
          <c:tx>
            <c:strRef>
              <c:f>Plots!$T$39</c:f>
              <c:strCache>
                <c:ptCount val="1"/>
                <c:pt idx="0">
                  <c:v>30% Nonnwhite School</c:v>
                </c:pt>
              </c:strCache>
            </c:strRef>
          </c:tx>
          <c:spPr>
            <a:ln w="19050" cap="rnd">
              <a:solidFill>
                <a:srgbClr val="6600CC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Plots!$P$40:$P$42</c:f>
              <c:numCache>
                <c:formatCode>General</c:formatCode>
                <c:ptCount val="3"/>
                <c:pt idx="0" formatCode="0.00">
                  <c:v>-0.3</c:v>
                </c:pt>
                <c:pt idx="1">
                  <c:v>0</c:v>
                </c:pt>
                <c:pt idx="2" formatCode="0.00">
                  <c:v>0.7</c:v>
                </c:pt>
              </c:numCache>
            </c:numRef>
          </c:xVal>
          <c:yVal>
            <c:numRef>
              <c:f>Plots!$R$40:$R$42</c:f>
              <c:numCache>
                <c:formatCode>0.000</c:formatCode>
                <c:ptCount val="3"/>
                <c:pt idx="0">
                  <c:v>13.510844000000001</c:v>
                </c:pt>
                <c:pt idx="1">
                  <c:v>12.64217</c:v>
                </c:pt>
                <c:pt idx="2">
                  <c:v>10.615264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CA9-49A3-A0D0-4C9237E1F941}"/>
            </c:ext>
          </c:extLst>
        </c:ser>
        <c:ser>
          <c:idx val="2"/>
          <c:order val="2"/>
          <c:tx>
            <c:strRef>
              <c:f>Plots!$T$40</c:f>
              <c:strCache>
                <c:ptCount val="1"/>
                <c:pt idx="0">
                  <c:v>55% Nonwhite School</c:v>
                </c:pt>
              </c:strCache>
            </c:strRef>
          </c:tx>
          <c:spPr>
            <a:ln w="19050" cap="rnd">
              <a:solidFill>
                <a:srgbClr val="6600CC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Plots!$P$43:$P$45</c:f>
              <c:numCache>
                <c:formatCode>General</c:formatCode>
                <c:ptCount val="3"/>
                <c:pt idx="0" formatCode="0.00">
                  <c:v>-0.55000000000000004</c:v>
                </c:pt>
                <c:pt idx="1">
                  <c:v>0</c:v>
                </c:pt>
                <c:pt idx="2" formatCode="0.00">
                  <c:v>0.44999999999999996</c:v>
                </c:pt>
              </c:numCache>
            </c:numRef>
          </c:xVal>
          <c:yVal>
            <c:numRef>
              <c:f>Plots!$R$43:$R$45</c:f>
              <c:numCache>
                <c:formatCode>0.000</c:formatCode>
                <c:ptCount val="3"/>
                <c:pt idx="0">
                  <c:v>13.848654000000002</c:v>
                </c:pt>
                <c:pt idx="1">
                  <c:v>12.256085000000001</c:v>
                </c:pt>
                <c:pt idx="2">
                  <c:v>10.953074000000001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CA9-49A3-A0D0-4C9237E1F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255215"/>
        <c:axId val="1131990815"/>
      </c:scatterChart>
      <c:valAx>
        <c:axId val="1147255215"/>
        <c:scaling>
          <c:orientation val="minMax"/>
          <c:max val="1"/>
          <c:min val="-0.60000000000000009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Within-School Student Nonwhite (0</a:t>
                </a:r>
                <a:r>
                  <a:rPr lang="en-US" sz="1200" baseline="0"/>
                  <a:t> = School Mean</a:t>
                </a:r>
                <a:r>
                  <a:rPr lang="en-US" sz="1200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990815"/>
        <c:crossesAt val="-10"/>
        <c:crossBetween val="midCat"/>
        <c:majorUnit val="0.2"/>
      </c:valAx>
      <c:valAx>
        <c:axId val="1131990815"/>
        <c:scaling>
          <c:orientation val="minMax"/>
          <c:max val="15"/>
          <c:min val="9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Predicted Student Math</a:t>
                </a:r>
              </a:p>
            </c:rich>
          </c:tx>
          <c:layout>
            <c:manualLayout>
              <c:xMode val="edge"/>
              <c:yMode val="edge"/>
              <c:x val="2.3919317777585491E-2"/>
              <c:y val="0.268757864052242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255215"/>
        <c:crossesAt val="-10"/>
        <c:crossBetween val="midCat"/>
      </c:valAx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7.6861930720198438E-2"/>
          <c:y val="0.13376717281272593"/>
          <c:w val="0.9"/>
          <c:h val="7.41270546170882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68418370780574"/>
          <c:y val="0.22763961717366674"/>
          <c:w val="0.82669320181131201"/>
          <c:h val="0.59375117427024438"/>
        </c:manualLayout>
      </c:layout>
      <c:lineChart>
        <c:grouping val="standard"/>
        <c:varyColors val="0"/>
        <c:ser>
          <c:idx val="0"/>
          <c:order val="0"/>
          <c:tx>
            <c:strRef>
              <c:f>Plots!$T$38</c:f>
              <c:strCache>
                <c:ptCount val="1"/>
                <c:pt idx="0">
                  <c:v>5% Nonwhite School</c:v>
                </c:pt>
              </c:strCache>
            </c:strRef>
          </c:tx>
          <c:spPr>
            <a:ln w="19050" cap="rnd">
              <a:solidFill>
                <a:srgbClr val="6600CC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cat>
            <c:strRef>
              <c:f>Plots!$U$37:$V$37</c:f>
              <c:strCache>
                <c:ptCount val="2"/>
                <c:pt idx="0">
                  <c:v>White = 0</c:v>
                </c:pt>
                <c:pt idx="1">
                  <c:v>Nonwhite = 1</c:v>
                </c:pt>
              </c:strCache>
            </c:strRef>
          </c:cat>
          <c:val>
            <c:numRef>
              <c:f>Plots!$U$38:$V$38</c:f>
              <c:numCache>
                <c:formatCode>0.00</c:formatCode>
                <c:ptCount val="2"/>
                <c:pt idx="0">
                  <c:v>13.173033999999999</c:v>
                </c:pt>
                <c:pt idx="1">
                  <c:v>10.277454000000001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72C-4710-AEFF-1BC6FAF18F7E}"/>
            </c:ext>
          </c:extLst>
        </c:ser>
        <c:ser>
          <c:idx val="1"/>
          <c:order val="1"/>
          <c:tx>
            <c:strRef>
              <c:f>Plots!$T$39</c:f>
              <c:strCache>
                <c:ptCount val="1"/>
                <c:pt idx="0">
                  <c:v>30% Nonnwhite School</c:v>
                </c:pt>
              </c:strCache>
            </c:strRef>
          </c:tx>
          <c:spPr>
            <a:ln w="19050" cap="rnd">
              <a:solidFill>
                <a:srgbClr val="6600CC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cat>
            <c:strRef>
              <c:f>Plots!$U$37:$V$37</c:f>
              <c:strCache>
                <c:ptCount val="2"/>
                <c:pt idx="0">
                  <c:v>White = 0</c:v>
                </c:pt>
                <c:pt idx="1">
                  <c:v>Nonwhite = 1</c:v>
                </c:pt>
              </c:strCache>
            </c:strRef>
          </c:cat>
          <c:val>
            <c:numRef>
              <c:f>Plots!$U$39:$V$39</c:f>
              <c:numCache>
                <c:formatCode>0.00</c:formatCode>
                <c:ptCount val="2"/>
                <c:pt idx="0">
                  <c:v>13.510844000000001</c:v>
                </c:pt>
                <c:pt idx="1">
                  <c:v>10.615264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72C-4710-AEFF-1BC6FAF18F7E}"/>
            </c:ext>
          </c:extLst>
        </c:ser>
        <c:ser>
          <c:idx val="2"/>
          <c:order val="2"/>
          <c:tx>
            <c:strRef>
              <c:f>Plots!$T$40</c:f>
              <c:strCache>
                <c:ptCount val="1"/>
                <c:pt idx="0">
                  <c:v>55% Nonwhite School</c:v>
                </c:pt>
              </c:strCache>
            </c:strRef>
          </c:tx>
          <c:spPr>
            <a:ln w="19050" cap="rnd">
              <a:solidFill>
                <a:srgbClr val="6600CC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cat>
            <c:strRef>
              <c:f>Plots!$U$37:$V$37</c:f>
              <c:strCache>
                <c:ptCount val="2"/>
                <c:pt idx="0">
                  <c:v>White = 0</c:v>
                </c:pt>
                <c:pt idx="1">
                  <c:v>Nonwhite = 1</c:v>
                </c:pt>
              </c:strCache>
            </c:strRef>
          </c:cat>
          <c:val>
            <c:numRef>
              <c:f>Plots!$U$40:$V$40</c:f>
              <c:numCache>
                <c:formatCode>0.00</c:formatCode>
                <c:ptCount val="2"/>
                <c:pt idx="0">
                  <c:v>13.848654000000002</c:v>
                </c:pt>
                <c:pt idx="1">
                  <c:v>10.953074000000001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72C-4710-AEFF-1BC6FAF18F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255215"/>
        <c:axId val="1131990815"/>
      </c:lineChart>
      <c:catAx>
        <c:axId val="11472552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Student Nonwhite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990815"/>
        <c:crossesAt val="0"/>
        <c:auto val="1"/>
        <c:lblAlgn val="ctr"/>
        <c:lblOffset val="100"/>
        <c:tickMarkSkip val="1"/>
        <c:noMultiLvlLbl val="0"/>
      </c:catAx>
      <c:valAx>
        <c:axId val="1131990815"/>
        <c:scaling>
          <c:orientation val="minMax"/>
          <c:max val="15"/>
          <c:min val="9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Predicted Student Math</a:t>
                </a:r>
              </a:p>
            </c:rich>
          </c:tx>
          <c:layout>
            <c:manualLayout>
              <c:xMode val="edge"/>
              <c:yMode val="edge"/>
              <c:x val="2.3919317777585491E-2"/>
              <c:y val="0.268757864052242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255215"/>
        <c:crossesAt val="-10"/>
        <c:crossBetween val="between"/>
      </c:valAx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2.5579879438147154E-2"/>
          <c:y val="9.7613882863340565E-2"/>
          <c:w val="0.95128205128205123"/>
          <c:h val="0.110280344566473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68418370780574"/>
          <c:y val="0.22763961717366674"/>
          <c:w val="0.82669320181131201"/>
          <c:h val="0.5937511742702443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Plots!$T$38</c:f>
              <c:strCache>
                <c:ptCount val="1"/>
                <c:pt idx="0">
                  <c:v>5% Nonwhite School</c:v>
                </c:pt>
              </c:strCache>
            </c:strRef>
          </c:tx>
          <c:spPr>
            <a:ln w="19050" cap="rnd">
              <a:solidFill>
                <a:srgbClr val="6600CC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Plots!$M$37:$M$39</c:f>
              <c:numCache>
                <c:formatCode>0.00</c:formatCode>
                <c:ptCount val="3"/>
                <c:pt idx="0">
                  <c:v>0</c:v>
                </c:pt>
                <c:pt idx="1">
                  <c:v>0.05</c:v>
                </c:pt>
                <c:pt idx="2">
                  <c:v>1</c:v>
                </c:pt>
              </c:numCache>
            </c:numRef>
          </c:xVal>
          <c:yVal>
            <c:numRef>
              <c:f>Plots!$R$37:$R$39</c:f>
              <c:numCache>
                <c:formatCode>0.000</c:formatCode>
                <c:ptCount val="3"/>
                <c:pt idx="0">
                  <c:v>13.173033999999999</c:v>
                </c:pt>
                <c:pt idx="1">
                  <c:v>13.028255</c:v>
                </c:pt>
                <c:pt idx="2">
                  <c:v>10.277454000000001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1EC-4C2D-AC2A-DED0FAFCF29F}"/>
            </c:ext>
          </c:extLst>
        </c:ser>
        <c:ser>
          <c:idx val="1"/>
          <c:order val="1"/>
          <c:tx>
            <c:strRef>
              <c:f>Plots!$T$39</c:f>
              <c:strCache>
                <c:ptCount val="1"/>
                <c:pt idx="0">
                  <c:v>30% Nonnwhite School</c:v>
                </c:pt>
              </c:strCache>
            </c:strRef>
          </c:tx>
          <c:spPr>
            <a:ln w="19050" cap="rnd">
              <a:solidFill>
                <a:srgbClr val="6600CC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Plots!$M$40:$M$42</c:f>
              <c:numCache>
                <c:formatCode>0.00</c:formatCode>
                <c:ptCount val="3"/>
                <c:pt idx="0">
                  <c:v>0</c:v>
                </c:pt>
                <c:pt idx="1">
                  <c:v>0.3</c:v>
                </c:pt>
                <c:pt idx="2">
                  <c:v>1</c:v>
                </c:pt>
              </c:numCache>
            </c:numRef>
          </c:xVal>
          <c:yVal>
            <c:numRef>
              <c:f>Plots!$R$40:$R$42</c:f>
              <c:numCache>
                <c:formatCode>0.000</c:formatCode>
                <c:ptCount val="3"/>
                <c:pt idx="0">
                  <c:v>13.510844000000001</c:v>
                </c:pt>
                <c:pt idx="1">
                  <c:v>12.64217</c:v>
                </c:pt>
                <c:pt idx="2">
                  <c:v>10.615264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1EC-4C2D-AC2A-DED0FAFCF29F}"/>
            </c:ext>
          </c:extLst>
        </c:ser>
        <c:ser>
          <c:idx val="2"/>
          <c:order val="2"/>
          <c:tx>
            <c:strRef>
              <c:f>Plots!$T$40</c:f>
              <c:strCache>
                <c:ptCount val="1"/>
                <c:pt idx="0">
                  <c:v>55% Nonwhite School</c:v>
                </c:pt>
              </c:strCache>
            </c:strRef>
          </c:tx>
          <c:spPr>
            <a:ln w="19050" cap="rnd">
              <a:solidFill>
                <a:srgbClr val="6600CC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Plots!$M$43:$M$45</c:f>
              <c:numCache>
                <c:formatCode>0.00</c:formatCode>
                <c:ptCount val="3"/>
                <c:pt idx="0">
                  <c:v>0</c:v>
                </c:pt>
                <c:pt idx="1">
                  <c:v>0.55000000000000004</c:v>
                </c:pt>
                <c:pt idx="2">
                  <c:v>1</c:v>
                </c:pt>
              </c:numCache>
            </c:numRef>
          </c:xVal>
          <c:yVal>
            <c:numRef>
              <c:f>Plots!$R$43:$R$45</c:f>
              <c:numCache>
                <c:formatCode>0.000</c:formatCode>
                <c:ptCount val="3"/>
                <c:pt idx="0">
                  <c:v>13.848654000000002</c:v>
                </c:pt>
                <c:pt idx="1">
                  <c:v>12.256085000000001</c:v>
                </c:pt>
                <c:pt idx="2">
                  <c:v>10.953074000000001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1EC-4C2D-AC2A-DED0FAFCF2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255215"/>
        <c:axId val="1131990815"/>
      </c:scatterChart>
      <c:valAx>
        <c:axId val="1147255215"/>
        <c:scaling>
          <c:orientation val="minMax"/>
          <c:max val="1.2"/>
          <c:min val="-0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Student White</a:t>
                </a:r>
                <a:r>
                  <a:rPr lang="en-US" sz="1200" baseline="0"/>
                  <a:t> = 0 and </a:t>
                </a:r>
                <a:r>
                  <a:rPr lang="en-US" sz="1200"/>
                  <a:t>Nonwhite = 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990815"/>
        <c:crossesAt val="-10"/>
        <c:crossBetween val="midCat"/>
        <c:majorUnit val="0.2"/>
      </c:valAx>
      <c:valAx>
        <c:axId val="1131990815"/>
        <c:scaling>
          <c:orientation val="minMax"/>
          <c:max val="15"/>
          <c:min val="9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Predicted Student Math</a:t>
                </a:r>
              </a:p>
            </c:rich>
          </c:tx>
          <c:layout>
            <c:manualLayout>
              <c:xMode val="edge"/>
              <c:yMode val="edge"/>
              <c:x val="2.3919317777585491E-2"/>
              <c:y val="0.268757864052242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255215"/>
        <c:crossesAt val="-10"/>
        <c:crossBetween val="midCat"/>
      </c:valAx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2.8907797161904215E-2"/>
          <c:y val="0.13376717281272593"/>
          <c:w val="0.94795420015719722"/>
          <c:h val="7.41270546170882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388620</xdr:colOff>
      <xdr:row>11</xdr:row>
      <xdr:rowOff>137160</xdr:rowOff>
    </xdr:from>
    <xdr:to>
      <xdr:col>17</xdr:col>
      <xdr:colOff>537210</xdr:colOff>
      <xdr:row>31</xdr:row>
      <xdr:rowOff>144780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1380D19-4D05-4E8E-8277-21305343A0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327660</xdr:colOff>
      <xdr:row>11</xdr:row>
      <xdr:rowOff>144780</xdr:rowOff>
    </xdr:from>
    <xdr:to>
      <xdr:col>8</xdr:col>
      <xdr:colOff>323850</xdr:colOff>
      <xdr:row>31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FD698ED-2053-4C9B-ADF6-8B66AA0B6C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259080</xdr:colOff>
      <xdr:row>45</xdr:row>
      <xdr:rowOff>152400</xdr:rowOff>
    </xdr:from>
    <xdr:to>
      <xdr:col>8</xdr:col>
      <xdr:colOff>255270</xdr:colOff>
      <xdr:row>65</xdr:row>
      <xdr:rowOff>160020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544DDA6-3DEC-4025-AAE9-FCC5541BCC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563880</xdr:colOff>
      <xdr:row>45</xdr:row>
      <xdr:rowOff>160020</xdr:rowOff>
    </xdr:from>
    <xdr:to>
      <xdr:col>24</xdr:col>
      <xdr:colOff>521970</xdr:colOff>
      <xdr:row>65</xdr:row>
      <xdr:rowOff>167640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9ACC4F7F-24D9-4624-8C8A-E30FE4705B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338254</xdr:colOff>
      <xdr:row>45</xdr:row>
      <xdr:rowOff>158719</xdr:rowOff>
    </xdr:from>
    <xdr:to>
      <xdr:col>17</xdr:col>
      <xdr:colOff>486844</xdr:colOff>
      <xdr:row>66</xdr:row>
      <xdr:rowOff>3718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E183EAE4-8E6F-4EDD-86A1-842432A56D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0.00033</cdr:x>
      <cdr:y>0.01446</cdr:y>
    </cdr:from>
    <cdr:to>
      <cdr:x>0.99573</cdr:x>
      <cdr:y>0.1034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BC96535-CFDB-C634-D4CE-8A4823C1836F}"/>
            </a:ext>
          </a:extLst>
        </cdr:cNvPr>
        <cdr:cNvSpPr txBox="1"/>
      </cdr:nvSpPr>
      <cdr:spPr>
        <a:xfrm xmlns:a="http://schemas.openxmlformats.org/drawingml/2006/main">
          <a:off x="1673" y="46872"/>
          <a:ext cx="5008755" cy="28829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85000"/>
          </a:schemeClr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300" b="1">
              <a:solidFill>
                <a:srgbClr val="00B050"/>
              </a:solidFill>
            </a:rPr>
            <a:t>Between-School</a:t>
          </a:r>
          <a:r>
            <a:rPr lang="en-US" sz="1300" b="1"/>
            <a:t>, </a:t>
          </a:r>
          <a:r>
            <a:rPr lang="en-US" sz="1300" b="1">
              <a:solidFill>
                <a:srgbClr val="0099CC"/>
              </a:solidFill>
            </a:rPr>
            <a:t>Contextual</a:t>
          </a:r>
          <a:r>
            <a:rPr lang="en-US" sz="1300" b="1"/>
            <a:t>,</a:t>
          </a:r>
          <a:r>
            <a:rPr lang="en-US" sz="1300" b="1" baseline="0"/>
            <a:t> and </a:t>
          </a:r>
          <a:r>
            <a:rPr lang="en-US" sz="1300" b="1" baseline="0">
              <a:solidFill>
                <a:srgbClr val="6600CC"/>
              </a:solidFill>
            </a:rPr>
            <a:t>Within-School </a:t>
          </a:r>
          <a:r>
            <a:rPr lang="en-US" sz="1300" b="1" baseline="0"/>
            <a:t>Effects of Student SES</a:t>
          </a:r>
          <a:endParaRPr lang="en-US" sz="1300" b="1"/>
        </a:p>
      </cdr:txBody>
    </cdr:sp>
  </cdr:relSizeAnchor>
  <cdr:relSizeAnchor xmlns:cdr="http://schemas.openxmlformats.org/drawingml/2006/chartDrawing">
    <cdr:from>
      <cdr:x>0.3474</cdr:x>
      <cdr:y>0.31604</cdr:y>
    </cdr:from>
    <cdr:to>
      <cdr:x>0.81013</cdr:x>
      <cdr:y>0.61264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A1DCD08D-90A6-E078-074C-B8F81B43EAF7}"/>
            </a:ext>
          </a:extLst>
        </cdr:cNvPr>
        <cdr:cNvCxnSpPr/>
      </cdr:nvCxnSpPr>
      <cdr:spPr>
        <a:xfrm xmlns:a="http://schemas.openxmlformats.org/drawingml/2006/main" flipH="1">
          <a:off x="1748057" y="1024425"/>
          <a:ext cx="2328457" cy="961417"/>
        </a:xfrm>
        <a:prstGeom xmlns:a="http://schemas.openxmlformats.org/drawingml/2006/main" prst="line">
          <a:avLst/>
        </a:prstGeom>
        <a:ln xmlns:a="http://schemas.openxmlformats.org/drawingml/2006/main" w="31750">
          <a:solidFill>
            <a:srgbClr val="00B05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0.5646</cdr:x>
      <cdr:y>0.32806</cdr:y>
    </cdr:from>
    <cdr:to>
      <cdr:x>0.56606</cdr:x>
      <cdr:y>0.63609</cdr:y>
    </cdr:to>
    <cdr:cxnSp macro="">
      <cdr:nvCxnSpPr>
        <cdr:cNvPr id="1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A1DCD08D-90A6-E078-074C-B8F81B43EAF7}"/>
            </a:ext>
          </a:extLst>
        </cdr:cNvPr>
        <cdr:cNvCxnSpPr/>
      </cdr:nvCxnSpPr>
      <cdr:spPr>
        <a:xfrm xmlns:a="http://schemas.openxmlformats.org/drawingml/2006/main">
          <a:off x="2841010" y="1063413"/>
          <a:ext cx="7346" cy="998471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rgbClr val="0099CC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0.64029</cdr:x>
      <cdr:y>0.59653</cdr:y>
    </cdr:from>
    <cdr:to>
      <cdr:x>0.94495</cdr:x>
      <cdr:y>0.7867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1A26239E-375A-38DC-A068-06FF21575255}"/>
            </a:ext>
          </a:extLst>
        </cdr:cNvPr>
        <cdr:cNvSpPr txBox="1"/>
      </cdr:nvSpPr>
      <cdr:spPr>
        <a:xfrm xmlns:a="http://schemas.openxmlformats.org/drawingml/2006/main">
          <a:off x="3221872" y="1933636"/>
          <a:ext cx="1533008" cy="61643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solidFill>
                <a:srgbClr val="6600CC"/>
              </a:solidFill>
            </a:rPr>
            <a:t>L1 Within = 1.95</a:t>
          </a:r>
          <a:br>
            <a:rPr lang="en-US" sz="1200" b="1"/>
          </a:br>
          <a:r>
            <a:rPr lang="en-US" sz="1200" b="1">
              <a:solidFill>
                <a:srgbClr val="00B050"/>
              </a:solidFill>
            </a:rPr>
            <a:t>L2 Between = 5.33</a:t>
          </a:r>
          <a:br>
            <a:rPr lang="en-US" sz="1200" b="1">
              <a:solidFill>
                <a:srgbClr val="00B050"/>
              </a:solidFill>
            </a:rPr>
          </a:br>
          <a:r>
            <a:rPr lang="en-US" sz="1200" b="1">
              <a:solidFill>
                <a:srgbClr val="0099CC"/>
              </a:solidFill>
            </a:rPr>
            <a:t>L2 Contextual = 3.37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0.00879</cdr:x>
      <cdr:y>0.01446</cdr:y>
    </cdr:from>
    <cdr:to>
      <cdr:x>0.99194</cdr:x>
      <cdr:y>0.1034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BC96535-CFDB-C634-D4CE-8A4823C1836F}"/>
            </a:ext>
          </a:extLst>
        </cdr:cNvPr>
        <cdr:cNvSpPr txBox="1"/>
      </cdr:nvSpPr>
      <cdr:spPr>
        <a:xfrm xmlns:a="http://schemas.openxmlformats.org/drawingml/2006/main">
          <a:off x="45720" y="50800"/>
          <a:ext cx="5113020" cy="3124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85000"/>
          </a:schemeClr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300" b="1">
              <a:solidFill>
                <a:srgbClr val="00B050"/>
              </a:solidFill>
            </a:rPr>
            <a:t>Between-School</a:t>
          </a:r>
          <a:r>
            <a:rPr lang="en-US" sz="1300" b="1"/>
            <a:t> </a:t>
          </a:r>
          <a:r>
            <a:rPr lang="en-US" sz="1300" b="1" baseline="0"/>
            <a:t>and </a:t>
          </a:r>
          <a:r>
            <a:rPr lang="en-US" sz="1300" b="1" baseline="0">
              <a:solidFill>
                <a:srgbClr val="6600CC"/>
              </a:solidFill>
            </a:rPr>
            <a:t>Within-School </a:t>
          </a:r>
          <a:r>
            <a:rPr lang="en-US" sz="1300" b="1" baseline="0"/>
            <a:t>Effects of Student SES</a:t>
          </a:r>
          <a:endParaRPr lang="en-US" sz="1300" b="1"/>
        </a:p>
      </cdr:txBody>
    </cdr:sp>
  </cdr:relSizeAnchor>
  <cdr:relSizeAnchor xmlns:cdr="http://schemas.openxmlformats.org/drawingml/2006/chartDrawing">
    <cdr:from>
      <cdr:x>0.56264</cdr:x>
      <cdr:y>0.31236</cdr:y>
    </cdr:from>
    <cdr:to>
      <cdr:x>0.56264</cdr:x>
      <cdr:y>0.65076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A1DCD08D-90A6-E078-074C-B8F81B43EAF7}"/>
            </a:ext>
          </a:extLst>
        </cdr:cNvPr>
        <cdr:cNvCxnSpPr/>
      </cdr:nvCxnSpPr>
      <cdr:spPr>
        <a:xfrm xmlns:a="http://schemas.openxmlformats.org/drawingml/2006/main">
          <a:off x="2926080" y="1097280"/>
          <a:ext cx="0" cy="118872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B05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0.63736</cdr:x>
      <cdr:y>0.64581</cdr:y>
    </cdr:from>
    <cdr:to>
      <cdr:x>0.91136</cdr:x>
      <cdr:y>0.80043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AC777574-4D59-DAB8-53C4-CE4B4006AF29}"/>
            </a:ext>
          </a:extLst>
        </cdr:cNvPr>
        <cdr:cNvSpPr txBox="1"/>
      </cdr:nvSpPr>
      <cdr:spPr>
        <a:xfrm xmlns:a="http://schemas.openxmlformats.org/drawingml/2006/main">
          <a:off x="3209053" y="2084070"/>
          <a:ext cx="1379567" cy="49897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solidFill>
                <a:srgbClr val="6600CC"/>
              </a:solidFill>
            </a:rPr>
            <a:t>L1 Within = 1.95</a:t>
          </a:r>
          <a:br>
            <a:rPr lang="en-US" sz="1200" b="1"/>
          </a:br>
          <a:r>
            <a:rPr lang="en-US" sz="1200" b="1">
              <a:solidFill>
                <a:srgbClr val="00B050"/>
              </a:solidFill>
            </a:rPr>
            <a:t>L2 Between = 5.33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0.00879</cdr:x>
      <cdr:y>0.01446</cdr:y>
    </cdr:from>
    <cdr:to>
      <cdr:x>0.99194</cdr:x>
      <cdr:y>0.1034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BC96535-CFDB-C634-D4CE-8A4823C1836F}"/>
            </a:ext>
          </a:extLst>
        </cdr:cNvPr>
        <cdr:cNvSpPr txBox="1"/>
      </cdr:nvSpPr>
      <cdr:spPr>
        <a:xfrm xmlns:a="http://schemas.openxmlformats.org/drawingml/2006/main">
          <a:off x="45714" y="50795"/>
          <a:ext cx="5113019" cy="31243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85000"/>
          </a:schemeClr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300" b="1">
              <a:solidFill>
                <a:srgbClr val="00B050"/>
              </a:solidFill>
            </a:rPr>
            <a:t>Between-School</a:t>
          </a:r>
          <a:r>
            <a:rPr lang="en-US" sz="1300" b="1"/>
            <a:t> </a:t>
          </a:r>
          <a:r>
            <a:rPr lang="en-US" sz="1300" b="1" baseline="0"/>
            <a:t> and </a:t>
          </a:r>
          <a:r>
            <a:rPr lang="en-US" sz="1300" b="1" baseline="0">
              <a:solidFill>
                <a:srgbClr val="6600CC"/>
              </a:solidFill>
            </a:rPr>
            <a:t>Within-School </a:t>
          </a:r>
          <a:r>
            <a:rPr lang="en-US" sz="1300" b="1" baseline="0"/>
            <a:t>Effects of Student Nonwhite</a:t>
          </a:r>
          <a:endParaRPr lang="en-US" sz="1300" b="1"/>
        </a:p>
      </cdr:txBody>
    </cdr:sp>
  </cdr:relSizeAnchor>
  <cdr:relSizeAnchor xmlns:cdr="http://schemas.openxmlformats.org/drawingml/2006/chartDrawing">
    <cdr:from>
      <cdr:x>0.46007</cdr:x>
      <cdr:y>0.33406</cdr:y>
    </cdr:from>
    <cdr:to>
      <cdr:x>0.46154</cdr:x>
      <cdr:y>0.60738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A1DCD08D-90A6-E078-074C-B8F81B43EAF7}"/>
            </a:ext>
          </a:extLst>
        </cdr:cNvPr>
        <cdr:cNvCxnSpPr/>
      </cdr:nvCxnSpPr>
      <cdr:spPr>
        <a:xfrm xmlns:a="http://schemas.openxmlformats.org/drawingml/2006/main">
          <a:off x="2392680" y="1173480"/>
          <a:ext cx="7620" cy="960120"/>
        </a:xfrm>
        <a:prstGeom xmlns:a="http://schemas.openxmlformats.org/drawingml/2006/main" prst="line">
          <a:avLst/>
        </a:prstGeom>
        <a:ln xmlns:a="http://schemas.openxmlformats.org/drawingml/2006/main" w="31750">
          <a:solidFill>
            <a:srgbClr val="00B05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0.6504</cdr:x>
      <cdr:y>0.25524</cdr:y>
    </cdr:from>
    <cdr:to>
      <cdr:x>0.93724</cdr:x>
      <cdr:y>0.40786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8C80654C-18FC-A737-31E5-F36143377F30}"/>
            </a:ext>
          </a:extLst>
        </cdr:cNvPr>
        <cdr:cNvSpPr txBox="1"/>
      </cdr:nvSpPr>
      <cdr:spPr>
        <a:xfrm xmlns:a="http://schemas.openxmlformats.org/drawingml/2006/main">
          <a:off x="3274695" y="828540"/>
          <a:ext cx="1444229" cy="49543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solidFill>
                <a:srgbClr val="6600CC"/>
              </a:solidFill>
            </a:rPr>
            <a:t>L1 Within = -2.90</a:t>
          </a:r>
          <a:br>
            <a:rPr lang="en-US" sz="1200" b="1"/>
          </a:br>
          <a:r>
            <a:rPr lang="en-US" sz="1200" b="1">
              <a:solidFill>
                <a:srgbClr val="00B050"/>
              </a:solidFill>
            </a:rPr>
            <a:t>L2 Between = -1.54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0.00879</cdr:x>
      <cdr:y>0.01446</cdr:y>
    </cdr:from>
    <cdr:to>
      <cdr:x>0.99194</cdr:x>
      <cdr:y>0.1034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BC96535-CFDB-C634-D4CE-8A4823C1836F}"/>
            </a:ext>
          </a:extLst>
        </cdr:cNvPr>
        <cdr:cNvSpPr txBox="1"/>
      </cdr:nvSpPr>
      <cdr:spPr>
        <a:xfrm xmlns:a="http://schemas.openxmlformats.org/drawingml/2006/main">
          <a:off x="45720" y="50800"/>
          <a:ext cx="5113020" cy="3124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85000"/>
          </a:schemeClr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300" b="1">
              <a:solidFill>
                <a:srgbClr val="0099CC"/>
              </a:solidFill>
            </a:rPr>
            <a:t>Contextual</a:t>
          </a:r>
          <a:r>
            <a:rPr lang="en-US" sz="1300" b="1"/>
            <a:t> </a:t>
          </a:r>
          <a:r>
            <a:rPr lang="en-US" sz="1300" b="1" baseline="0"/>
            <a:t>and </a:t>
          </a:r>
          <a:r>
            <a:rPr lang="en-US" sz="1300" b="1" baseline="0">
              <a:solidFill>
                <a:srgbClr val="6600CC"/>
              </a:solidFill>
            </a:rPr>
            <a:t>Within-School </a:t>
          </a:r>
          <a:r>
            <a:rPr lang="en-US" sz="1300" b="1" baseline="0"/>
            <a:t>Effects of Student Nonwhite</a:t>
          </a:r>
          <a:endParaRPr lang="en-US" sz="1300" b="1"/>
        </a:p>
      </cdr:txBody>
    </cdr:sp>
  </cdr:relSizeAnchor>
  <cdr:relSizeAnchor xmlns:cdr="http://schemas.openxmlformats.org/drawingml/2006/chartDrawing">
    <cdr:from>
      <cdr:x>0.35751</cdr:x>
      <cdr:y>0.2538</cdr:y>
    </cdr:from>
    <cdr:to>
      <cdr:x>0.35897</cdr:x>
      <cdr:y>0.51627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A1DCD08D-90A6-E078-074C-B8F81B43EAF7}"/>
            </a:ext>
          </a:extLst>
        </cdr:cNvPr>
        <cdr:cNvCxnSpPr/>
      </cdr:nvCxnSpPr>
      <cdr:spPr>
        <a:xfrm xmlns:a="http://schemas.openxmlformats.org/drawingml/2006/main" flipH="1">
          <a:off x="1859280" y="891557"/>
          <a:ext cx="7594" cy="922003"/>
        </a:xfrm>
        <a:prstGeom xmlns:a="http://schemas.openxmlformats.org/drawingml/2006/main" prst="line">
          <a:avLst/>
        </a:prstGeom>
        <a:ln xmlns:a="http://schemas.openxmlformats.org/drawingml/2006/main" w="31750">
          <a:solidFill>
            <a:srgbClr val="0099CC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0.63248</cdr:x>
      <cdr:y>0.25741</cdr:y>
    </cdr:from>
    <cdr:to>
      <cdr:x>0.92357</cdr:x>
      <cdr:y>0.4013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F2F0CB1A-BCE1-E60F-E147-17CC99B93A64}"/>
            </a:ext>
          </a:extLst>
        </cdr:cNvPr>
        <cdr:cNvSpPr txBox="1"/>
      </cdr:nvSpPr>
      <cdr:spPr>
        <a:xfrm xmlns:a="http://schemas.openxmlformats.org/drawingml/2006/main">
          <a:off x="3289300" y="904240"/>
          <a:ext cx="1513840" cy="50546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solidFill>
                <a:srgbClr val="6600CC"/>
              </a:solidFill>
            </a:rPr>
            <a:t>L1 Within = -2.90</a:t>
          </a:r>
          <a:br>
            <a:rPr lang="en-US" sz="1200" b="1"/>
          </a:br>
          <a:r>
            <a:rPr lang="en-US" sz="1200" b="1">
              <a:solidFill>
                <a:srgbClr val="0099CC"/>
              </a:solidFill>
            </a:rPr>
            <a:t>L2 Contextual = 1.35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0.00327</cdr:x>
      <cdr:y>0.01446</cdr:y>
    </cdr:from>
    <cdr:to>
      <cdr:x>1</cdr:x>
      <cdr:y>0.1034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BC96535-CFDB-C634-D4CE-8A4823C1836F}"/>
            </a:ext>
          </a:extLst>
        </cdr:cNvPr>
        <cdr:cNvSpPr txBox="1"/>
      </cdr:nvSpPr>
      <cdr:spPr>
        <a:xfrm xmlns:a="http://schemas.openxmlformats.org/drawingml/2006/main">
          <a:off x="16470" y="47627"/>
          <a:ext cx="5019430" cy="29294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85000"/>
          </a:schemeClr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rgbClr val="00B050"/>
              </a:solidFill>
            </a:rPr>
            <a:t>Between-School</a:t>
          </a:r>
          <a:r>
            <a:rPr lang="en-US" sz="1100" b="1"/>
            <a:t>, </a:t>
          </a:r>
          <a:r>
            <a:rPr lang="en-US" sz="1100" b="1">
              <a:solidFill>
                <a:srgbClr val="0099CC"/>
              </a:solidFill>
            </a:rPr>
            <a:t>Contextual</a:t>
          </a:r>
          <a:r>
            <a:rPr lang="en-US" sz="1100" b="1"/>
            <a:t>,</a:t>
          </a:r>
          <a:r>
            <a:rPr lang="en-US" sz="1100" b="1" baseline="0"/>
            <a:t> and </a:t>
          </a:r>
          <a:r>
            <a:rPr lang="en-US" sz="1100" b="1" baseline="0">
              <a:solidFill>
                <a:srgbClr val="6600CC"/>
              </a:solidFill>
            </a:rPr>
            <a:t>Within-School </a:t>
          </a:r>
          <a:r>
            <a:rPr lang="en-US" sz="1100" b="1" baseline="0"/>
            <a:t>Effects of Student Nonwhite</a:t>
          </a:r>
          <a:endParaRPr lang="en-US" sz="1100" b="1"/>
        </a:p>
      </cdr:txBody>
    </cdr:sp>
  </cdr:relSizeAnchor>
  <cdr:relSizeAnchor xmlns:cdr="http://schemas.openxmlformats.org/drawingml/2006/chartDrawing">
    <cdr:from>
      <cdr:x>0.2315</cdr:x>
      <cdr:y>0.26465</cdr:y>
    </cdr:from>
    <cdr:to>
      <cdr:x>0.23297</cdr:x>
      <cdr:y>0.53797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A1DCD08D-90A6-E078-074C-B8F81B43EAF7}"/>
            </a:ext>
          </a:extLst>
        </cdr:cNvPr>
        <cdr:cNvCxnSpPr/>
      </cdr:nvCxnSpPr>
      <cdr:spPr>
        <a:xfrm xmlns:a="http://schemas.openxmlformats.org/drawingml/2006/main">
          <a:off x="1203943" y="929653"/>
          <a:ext cx="7645" cy="960124"/>
        </a:xfrm>
        <a:prstGeom xmlns:a="http://schemas.openxmlformats.org/drawingml/2006/main" prst="line">
          <a:avLst/>
        </a:prstGeom>
        <a:ln xmlns:a="http://schemas.openxmlformats.org/drawingml/2006/main" w="31750">
          <a:solidFill>
            <a:srgbClr val="0099CC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0.24322</cdr:x>
      <cdr:y>0.42516</cdr:y>
    </cdr:from>
    <cdr:to>
      <cdr:x>0.62125</cdr:x>
      <cdr:y>0.50325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3E27EC7F-C381-C7AA-00A4-360F5A1A4FB2}"/>
            </a:ext>
          </a:extLst>
        </cdr:cNvPr>
        <cdr:cNvCxnSpPr/>
      </cdr:nvCxnSpPr>
      <cdr:spPr>
        <a:xfrm xmlns:a="http://schemas.openxmlformats.org/drawingml/2006/main" flipH="1" flipV="1">
          <a:off x="1264920" y="1493520"/>
          <a:ext cx="1965960" cy="274320"/>
        </a:xfrm>
        <a:prstGeom xmlns:a="http://schemas.openxmlformats.org/drawingml/2006/main" prst="line">
          <a:avLst/>
        </a:prstGeom>
        <a:ln xmlns:a="http://schemas.openxmlformats.org/drawingml/2006/main" w="31750">
          <a:solidFill>
            <a:srgbClr val="00B05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0.61238</cdr:x>
      <cdr:y>0.25741</cdr:y>
    </cdr:from>
    <cdr:to>
      <cdr:x>0.92796</cdr:x>
      <cdr:y>0.44758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900F6DE3-7EFC-1833-403C-2F86844EF9A0}"/>
            </a:ext>
          </a:extLst>
        </cdr:cNvPr>
        <cdr:cNvSpPr txBox="1"/>
      </cdr:nvSpPr>
      <cdr:spPr>
        <a:xfrm xmlns:a="http://schemas.openxmlformats.org/drawingml/2006/main">
          <a:off x="3081453" y="839172"/>
          <a:ext cx="1587944" cy="61996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solidFill>
                <a:srgbClr val="6600CC"/>
              </a:solidFill>
            </a:rPr>
            <a:t>L1 Within = -2.90</a:t>
          </a:r>
          <a:br>
            <a:rPr lang="en-US" sz="1200" b="1"/>
          </a:br>
          <a:r>
            <a:rPr lang="en-US" sz="1200" b="1">
              <a:solidFill>
                <a:srgbClr val="00B050"/>
              </a:solidFill>
            </a:rPr>
            <a:t>L2 Between = -1.54</a:t>
          </a:r>
          <a:br>
            <a:rPr lang="en-US" sz="1200" b="1">
              <a:solidFill>
                <a:srgbClr val="00B050"/>
              </a:solidFill>
            </a:rPr>
          </a:br>
          <a:r>
            <a:rPr lang="en-US" sz="1200" b="1">
              <a:solidFill>
                <a:srgbClr val="0099CC"/>
              </a:solidFill>
            </a:rPr>
            <a:t>L2 Contextual = 1.35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B2F3A-2FBA-43CB-AD6F-30A48977FCFE}">
  <dimension ref="A2:G15"/>
  <sheetViews>
    <sheetView workbookViewId="0">
      <selection activeCell="B15" sqref="B15"/>
    </sheetView>
  </sheetViews>
  <sheetFormatPr defaultRowHeight="15" x14ac:dyDescent="0.25"/>
  <cols>
    <col min="1" max="1" width="32.28515625" customWidth="1"/>
    <col min="2" max="2" width="9.5703125" customWidth="1"/>
    <col min="3" max="3" width="9.42578125" customWidth="1"/>
    <col min="4" max="5" width="10.7109375" customWidth="1"/>
    <col min="6" max="6" width="11" customWidth="1"/>
    <col min="7" max="7" width="13.42578125" customWidth="1"/>
  </cols>
  <sheetData>
    <row r="2" spans="1:7" x14ac:dyDescent="0.25">
      <c r="A2" s="20" t="s">
        <v>1</v>
      </c>
      <c r="B2" s="20"/>
      <c r="C2" s="20"/>
      <c r="D2" s="21" t="s">
        <v>2</v>
      </c>
      <c r="E2" s="21"/>
      <c r="F2" s="21"/>
      <c r="G2" s="21"/>
    </row>
    <row r="3" spans="1:7" s="4" customFormat="1" ht="65.45" customHeight="1" x14ac:dyDescent="0.25">
      <c r="A3" s="6" t="s">
        <v>0</v>
      </c>
      <c r="B3" s="6" t="s">
        <v>7</v>
      </c>
      <c r="C3" s="6" t="s">
        <v>8</v>
      </c>
      <c r="D3" s="7" t="s">
        <v>5</v>
      </c>
      <c r="E3" s="7" t="s">
        <v>4</v>
      </c>
      <c r="F3" s="7" t="s">
        <v>6</v>
      </c>
      <c r="G3" s="7" t="s">
        <v>9</v>
      </c>
    </row>
    <row r="5" spans="1:7" x14ac:dyDescent="0.25">
      <c r="A5" s="3" t="s">
        <v>10</v>
      </c>
      <c r="B5" s="8"/>
      <c r="C5" s="8"/>
      <c r="D5" s="5"/>
      <c r="F5" s="5"/>
    </row>
    <row r="6" spans="1:7" x14ac:dyDescent="0.25">
      <c r="A6" t="s">
        <v>3</v>
      </c>
      <c r="B6" s="1">
        <v>39.148319999999998</v>
      </c>
      <c r="C6" s="1">
        <v>8.6140810000000005</v>
      </c>
      <c r="D6" s="2"/>
      <c r="F6" s="2"/>
    </row>
    <row r="7" spans="1:7" x14ac:dyDescent="0.25">
      <c r="B7" s="1"/>
      <c r="C7" s="1"/>
      <c r="D7" s="2"/>
      <c r="F7" s="2"/>
    </row>
    <row r="8" spans="1:7" x14ac:dyDescent="0.25">
      <c r="A8" t="s">
        <v>11</v>
      </c>
      <c r="B8" s="1">
        <v>37.01041</v>
      </c>
      <c r="C8" s="1">
        <v>8.672345</v>
      </c>
      <c r="D8" s="2">
        <f>(B$6-B8)/B$6</f>
        <v>5.4610517130747833E-2</v>
      </c>
      <c r="F8" s="2">
        <f>(C$6-C8)/C$6</f>
        <v>-6.7638091631596481E-3</v>
      </c>
    </row>
    <row r="9" spans="1:7" x14ac:dyDescent="0.25">
      <c r="A9" t="s">
        <v>12</v>
      </c>
      <c r="B9" s="1">
        <v>37.019060000000003</v>
      </c>
      <c r="C9" s="1">
        <v>2.692529</v>
      </c>
      <c r="D9" s="2">
        <f>(B$6-B9)/B$6</f>
        <v>5.4389562566158525E-2</v>
      </c>
      <c r="E9" s="2">
        <f>D9-D8</f>
        <v>-2.2095456458930823E-4</v>
      </c>
      <c r="F9" s="2">
        <f>(C$6-C9)/C$6</f>
        <v>0.68742701630040393</v>
      </c>
      <c r="G9" s="2">
        <f>F9-F8</f>
        <v>0.69419082546356359</v>
      </c>
    </row>
    <row r="11" spans="1:7" x14ac:dyDescent="0.25">
      <c r="A11" t="s">
        <v>13</v>
      </c>
      <c r="B11" s="1">
        <v>37.034399999999998</v>
      </c>
      <c r="C11" s="1">
        <v>4.7681839999999998</v>
      </c>
      <c r="D11" s="2">
        <f>(B$6-B11)/B$6</f>
        <v>5.3997719442366886E-2</v>
      </c>
      <c r="F11" s="2">
        <f>(C$6-C11)/C$6</f>
        <v>0.44646631486283916</v>
      </c>
    </row>
    <row r="12" spans="1:7" x14ac:dyDescent="0.25">
      <c r="A12" t="s">
        <v>14</v>
      </c>
      <c r="B12" s="1">
        <v>37.019060000000003</v>
      </c>
      <c r="C12" s="1">
        <v>2.692529</v>
      </c>
      <c r="D12" s="2">
        <f>(B$6-B12)/B$6</f>
        <v>5.4389562566158525E-2</v>
      </c>
      <c r="E12" s="2">
        <f>D12-D11</f>
        <v>3.9184312379163949E-4</v>
      </c>
      <c r="F12" s="2">
        <f>(C$6-C12)/C$6</f>
        <v>0.68742701630040393</v>
      </c>
      <c r="G12" s="2">
        <f>F12-F11</f>
        <v>0.24096070143756476</v>
      </c>
    </row>
    <row r="14" spans="1:7" x14ac:dyDescent="0.25">
      <c r="A14" t="s">
        <v>15</v>
      </c>
      <c r="B14" s="1">
        <v>36.138770000000001</v>
      </c>
      <c r="C14" s="1">
        <v>2.6375519999999999</v>
      </c>
      <c r="D14" s="2">
        <f>(B$6-B14)/B$6</f>
        <v>7.6875584954858786E-2</v>
      </c>
      <c r="F14" s="2">
        <f>(C$6-C14)/C$6</f>
        <v>0.69380924093934115</v>
      </c>
    </row>
    <row r="15" spans="1:7" x14ac:dyDescent="0.25">
      <c r="A15" t="s">
        <v>16</v>
      </c>
      <c r="B15" s="1">
        <v>36.136069999999997</v>
      </c>
      <c r="C15" s="1">
        <v>2.558754</v>
      </c>
      <c r="D15" s="2">
        <f>(B$6-B15)/B$6</f>
        <v>7.6944553431667104E-2</v>
      </c>
      <c r="E15" s="2">
        <f>D15-D14</f>
        <v>6.8968476808317636E-5</v>
      </c>
      <c r="F15" s="2">
        <f>(C$6-C15)/C$6</f>
        <v>0.70295682151119776</v>
      </c>
      <c r="G15" s="2">
        <f>F15-F14</f>
        <v>9.1475805718566061E-3</v>
      </c>
    </row>
  </sheetData>
  <mergeCells count="2">
    <mergeCell ref="A2:C2"/>
    <mergeCell ref="D2:G2"/>
  </mergeCells>
  <pageMargins left="0.7" right="0.7" top="0.75" bottom="0.75" header="0.3" footer="0.3"/>
  <pageSetup orientation="portrait" r:id="rId1"/>
  <ignoredErrors>
    <ignoredError sqref="F9 F12 F15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0E684-A8CC-4036-9358-206016C37C83}">
  <dimension ref="A1:W112"/>
  <sheetViews>
    <sheetView tabSelected="1" topLeftCell="E38" zoomScale="145" zoomScaleNormal="145" workbookViewId="0">
      <selection activeCell="M44" sqref="M44"/>
    </sheetView>
  </sheetViews>
  <sheetFormatPr defaultColWidth="9.140625" defaultRowHeight="12.75" x14ac:dyDescent="0.2"/>
  <cols>
    <col min="1" max="1" width="8.85546875" style="9" customWidth="1"/>
    <col min="2" max="3" width="10.7109375" style="9" bestFit="1" customWidth="1"/>
    <col min="4" max="5" width="10.28515625" style="9" customWidth="1"/>
    <col min="6" max="6" width="11.28515625" style="9" bestFit="1" customWidth="1"/>
    <col min="7" max="7" width="10.42578125" style="9" bestFit="1" customWidth="1"/>
    <col min="8" max="8" width="3" style="9" customWidth="1"/>
    <col min="9" max="9" width="8.28515625" style="13" customWidth="1"/>
    <col min="10" max="10" width="9.28515625" style="13" bestFit="1" customWidth="1"/>
    <col min="11" max="11" width="9.85546875" style="13" customWidth="1"/>
    <col min="12" max="12" width="3" style="13" customWidth="1"/>
    <col min="13" max="13" width="9.28515625" style="13" bestFit="1" customWidth="1"/>
    <col min="14" max="15" width="9.85546875" style="13" customWidth="1"/>
    <col min="16" max="16" width="9.85546875" style="9" customWidth="1"/>
    <col min="17" max="17" width="4.140625" style="9" customWidth="1"/>
    <col min="18" max="18" width="9.5703125" style="18" bestFit="1" customWidth="1"/>
    <col min="19" max="19" width="3" style="9" customWidth="1"/>
    <col min="20" max="20" width="19.140625" style="10" bestFit="1" customWidth="1"/>
    <col min="21" max="23" width="11.85546875" style="10" customWidth="1"/>
    <col min="24" max="24" width="9.140625" style="10"/>
    <col min="25" max="25" width="16.28515625" style="10" bestFit="1" customWidth="1"/>
    <col min="26" max="16384" width="9.140625" style="10"/>
  </cols>
  <sheetData>
    <row r="1" spans="1:23" ht="14.45" customHeight="1" x14ac:dyDescent="0.2">
      <c r="A1" s="22" t="s">
        <v>26</v>
      </c>
      <c r="B1" s="22"/>
      <c r="C1" s="22"/>
      <c r="D1" s="22"/>
      <c r="E1" s="22"/>
      <c r="F1" s="22"/>
      <c r="G1" s="22"/>
      <c r="H1" s="11"/>
      <c r="I1" s="23" t="s">
        <v>34</v>
      </c>
      <c r="J1" s="23"/>
      <c r="K1" s="23"/>
      <c r="L1" s="23"/>
      <c r="M1" s="23"/>
      <c r="N1" s="23"/>
      <c r="O1" s="23"/>
      <c r="P1" s="23"/>
    </row>
    <row r="2" spans="1:23" ht="13.9" customHeight="1" x14ac:dyDescent="0.2">
      <c r="A2" s="15" t="s">
        <v>17</v>
      </c>
      <c r="B2" s="15" t="s">
        <v>21</v>
      </c>
      <c r="C2" s="15" t="s">
        <v>20</v>
      </c>
      <c r="D2" s="15" t="s">
        <v>22</v>
      </c>
      <c r="E2" s="15" t="s">
        <v>24</v>
      </c>
      <c r="F2" s="15" t="s">
        <v>23</v>
      </c>
      <c r="G2" s="15" t="s">
        <v>25</v>
      </c>
      <c r="I2" s="16" t="s">
        <v>27</v>
      </c>
      <c r="J2" s="16" t="s">
        <v>28</v>
      </c>
      <c r="K2" s="16" t="s">
        <v>29</v>
      </c>
      <c r="L2" s="16"/>
      <c r="M2" s="16" t="s">
        <v>30</v>
      </c>
      <c r="N2" s="16" t="s">
        <v>31</v>
      </c>
      <c r="O2" s="16" t="s">
        <v>33</v>
      </c>
      <c r="P2" s="16" t="s">
        <v>32</v>
      </c>
      <c r="R2" s="19" t="s">
        <v>18</v>
      </c>
      <c r="U2" s="24" t="s">
        <v>38</v>
      </c>
      <c r="V2" s="24"/>
      <c r="W2" s="24"/>
    </row>
    <row r="3" spans="1:23" x14ac:dyDescent="0.2">
      <c r="A3" s="9">
        <v>12.64217</v>
      </c>
      <c r="B3" s="9">
        <v>1.95248</v>
      </c>
      <c r="C3" s="9">
        <v>5.3271499999999996</v>
      </c>
      <c r="D3" s="9">
        <v>3.3746775000000002</v>
      </c>
      <c r="E3" s="9">
        <v>-2.8955799999999998</v>
      </c>
      <c r="F3" s="9">
        <v>-1.54434</v>
      </c>
      <c r="G3" s="9">
        <v>1.3512421999999999</v>
      </c>
      <c r="I3" s="13">
        <f>-0.66</f>
        <v>-0.66</v>
      </c>
      <c r="J3" s="13">
        <v>-0.4</v>
      </c>
      <c r="K3" s="13">
        <f>I3+J3</f>
        <v>-1.06</v>
      </c>
      <c r="M3" s="13">
        <v>0</v>
      </c>
      <c r="N3" s="13">
        <v>0.3</v>
      </c>
      <c r="O3" s="13">
        <f>N3-0.3</f>
        <v>0</v>
      </c>
      <c r="P3" s="13">
        <f>M3-N3</f>
        <v>-0.3</v>
      </c>
      <c r="R3" s="18">
        <f xml:space="preserve"> A3 + (B3*I3) + (C3*J3) + (E3*P3) + (F3*O3)</f>
        <v>10.0913472</v>
      </c>
      <c r="S3" s="12"/>
      <c r="U3" s="17" t="s">
        <v>46</v>
      </c>
      <c r="V3" s="17" t="s">
        <v>19</v>
      </c>
      <c r="W3" s="17" t="s">
        <v>47</v>
      </c>
    </row>
    <row r="4" spans="1:23" x14ac:dyDescent="0.2">
      <c r="A4" s="9">
        <v>12.64217</v>
      </c>
      <c r="B4" s="9">
        <v>1.95248</v>
      </c>
      <c r="C4" s="9">
        <v>5.3271499999999996</v>
      </c>
      <c r="D4" s="9">
        <v>3.3746775000000002</v>
      </c>
      <c r="E4" s="9">
        <v>-2.8955799999999998</v>
      </c>
      <c r="F4" s="9">
        <v>-1.54434</v>
      </c>
      <c r="G4" s="9">
        <v>1.3512421999999999</v>
      </c>
      <c r="I4" s="13">
        <v>0</v>
      </c>
      <c r="J4" s="13">
        <v>-0.4</v>
      </c>
      <c r="K4" s="13">
        <f t="shared" ref="K4:K11" si="0">I4+J4</f>
        <v>-0.4</v>
      </c>
      <c r="M4" s="13">
        <v>0</v>
      </c>
      <c r="N4" s="13">
        <v>0.3</v>
      </c>
      <c r="O4" s="13">
        <f t="shared" ref="O4:O11" si="1">N4-0.3</f>
        <v>0</v>
      </c>
      <c r="P4" s="13">
        <f t="shared" ref="P4:P11" si="2">M4-N4</f>
        <v>-0.3</v>
      </c>
      <c r="R4" s="18">
        <f t="shared" ref="R3:R11" si="3" xml:space="preserve"> A4 + (B4*I4) + (C4*J4) + (E4*P4) + (F4*O4)</f>
        <v>11.379984</v>
      </c>
      <c r="S4" s="12"/>
      <c r="T4" s="10" t="s">
        <v>35</v>
      </c>
      <c r="U4" s="13">
        <f>R3</f>
        <v>10.0913472</v>
      </c>
      <c r="V4" s="13">
        <f>R4</f>
        <v>11.379984</v>
      </c>
      <c r="W4" s="13">
        <f>R5</f>
        <v>12.668620800000001</v>
      </c>
    </row>
    <row r="5" spans="1:23" x14ac:dyDescent="0.2">
      <c r="A5" s="9">
        <v>12.64217</v>
      </c>
      <c r="B5" s="9">
        <v>1.95248</v>
      </c>
      <c r="C5" s="9">
        <v>5.3271499999999996</v>
      </c>
      <c r="D5" s="9">
        <v>3.3746775000000002</v>
      </c>
      <c r="E5" s="9">
        <v>-2.8955799999999998</v>
      </c>
      <c r="F5" s="9">
        <v>-1.54434</v>
      </c>
      <c r="G5" s="9">
        <v>1.3512421999999999</v>
      </c>
      <c r="I5" s="13">
        <v>0.66</v>
      </c>
      <c r="J5" s="13">
        <v>-0.4</v>
      </c>
      <c r="K5" s="13">
        <f t="shared" si="0"/>
        <v>0.26</v>
      </c>
      <c r="M5" s="13">
        <v>0</v>
      </c>
      <c r="N5" s="13">
        <v>0.3</v>
      </c>
      <c r="O5" s="13">
        <f t="shared" si="1"/>
        <v>0</v>
      </c>
      <c r="P5" s="13">
        <f t="shared" si="2"/>
        <v>-0.3</v>
      </c>
      <c r="R5" s="18">
        <f t="shared" si="3"/>
        <v>12.668620800000001</v>
      </c>
      <c r="S5" s="12"/>
      <c r="T5" s="10" t="s">
        <v>36</v>
      </c>
      <c r="U5" s="13">
        <f>R6</f>
        <v>12.2222072</v>
      </c>
      <c r="V5" s="13">
        <f>R7</f>
        <v>13.510844000000001</v>
      </c>
      <c r="W5" s="13">
        <f>R8</f>
        <v>14.799480800000001</v>
      </c>
    </row>
    <row r="6" spans="1:23" x14ac:dyDescent="0.2">
      <c r="A6" s="9">
        <v>12.64217</v>
      </c>
      <c r="B6" s="9">
        <v>1.95248</v>
      </c>
      <c r="C6" s="9">
        <v>5.3271499999999996</v>
      </c>
      <c r="D6" s="9">
        <v>3.3746775000000002</v>
      </c>
      <c r="E6" s="9">
        <v>-2.8955799999999998</v>
      </c>
      <c r="F6" s="9">
        <v>-1.54434</v>
      </c>
      <c r="G6" s="9">
        <v>1.3512421999999999</v>
      </c>
      <c r="I6" s="13">
        <f>-0.66</f>
        <v>-0.66</v>
      </c>
      <c r="J6" s="13">
        <v>0</v>
      </c>
      <c r="K6" s="13">
        <f t="shared" si="0"/>
        <v>-0.66</v>
      </c>
      <c r="M6" s="13">
        <v>0</v>
      </c>
      <c r="N6" s="13">
        <v>0.3</v>
      </c>
      <c r="O6" s="13">
        <f t="shared" si="1"/>
        <v>0</v>
      </c>
      <c r="P6" s="13">
        <f t="shared" si="2"/>
        <v>-0.3</v>
      </c>
      <c r="R6" s="18">
        <f t="shared" si="3"/>
        <v>12.2222072</v>
      </c>
      <c r="S6" s="12"/>
      <c r="T6" s="10" t="s">
        <v>37</v>
      </c>
      <c r="U6" s="13">
        <f>R9</f>
        <v>14.3530672</v>
      </c>
      <c r="V6" s="13">
        <f>R10</f>
        <v>15.641704000000001</v>
      </c>
      <c r="W6" s="13">
        <f>R11</f>
        <v>16.9303408</v>
      </c>
    </row>
    <row r="7" spans="1:23" x14ac:dyDescent="0.2">
      <c r="A7" s="9">
        <v>12.64217</v>
      </c>
      <c r="B7" s="9">
        <v>1.95248</v>
      </c>
      <c r="C7" s="9">
        <v>5.3271499999999996</v>
      </c>
      <c r="D7" s="9">
        <v>3.3746775000000002</v>
      </c>
      <c r="E7" s="9">
        <v>-2.8955799999999998</v>
      </c>
      <c r="F7" s="9">
        <v>-1.54434</v>
      </c>
      <c r="G7" s="9">
        <v>1.3512421999999999</v>
      </c>
      <c r="I7" s="13">
        <v>0</v>
      </c>
      <c r="J7" s="13">
        <v>0</v>
      </c>
      <c r="K7" s="13">
        <f t="shared" si="0"/>
        <v>0</v>
      </c>
      <c r="M7" s="13">
        <v>0</v>
      </c>
      <c r="N7" s="13">
        <v>0.3</v>
      </c>
      <c r="O7" s="13">
        <f t="shared" si="1"/>
        <v>0</v>
      </c>
      <c r="P7" s="13">
        <f t="shared" si="2"/>
        <v>-0.3</v>
      </c>
      <c r="R7" s="18">
        <f t="shared" si="3"/>
        <v>13.510844000000001</v>
      </c>
      <c r="S7" s="12"/>
      <c r="U7" s="14"/>
      <c r="V7" s="14"/>
    </row>
    <row r="8" spans="1:23" x14ac:dyDescent="0.2">
      <c r="A8" s="9">
        <v>12.64217</v>
      </c>
      <c r="B8" s="9">
        <v>1.95248</v>
      </c>
      <c r="C8" s="9">
        <v>5.3271499999999996</v>
      </c>
      <c r="D8" s="9">
        <v>3.3746775000000002</v>
      </c>
      <c r="E8" s="9">
        <v>-2.8955799999999998</v>
      </c>
      <c r="F8" s="9">
        <v>-1.54434</v>
      </c>
      <c r="G8" s="9">
        <v>1.3512421999999999</v>
      </c>
      <c r="I8" s="13">
        <v>0.66</v>
      </c>
      <c r="J8" s="13">
        <v>0</v>
      </c>
      <c r="K8" s="13">
        <f t="shared" si="0"/>
        <v>0.66</v>
      </c>
      <c r="M8" s="13">
        <v>0</v>
      </c>
      <c r="N8" s="13">
        <v>0.3</v>
      </c>
      <c r="O8" s="13">
        <f t="shared" si="1"/>
        <v>0</v>
      </c>
      <c r="P8" s="13">
        <f t="shared" si="2"/>
        <v>-0.3</v>
      </c>
      <c r="R8" s="18">
        <f t="shared" si="3"/>
        <v>14.799480800000001</v>
      </c>
      <c r="S8" s="12"/>
    </row>
    <row r="9" spans="1:23" x14ac:dyDescent="0.2">
      <c r="A9" s="9">
        <v>12.64217</v>
      </c>
      <c r="B9" s="9">
        <v>1.95248</v>
      </c>
      <c r="C9" s="9">
        <v>5.3271499999999996</v>
      </c>
      <c r="D9" s="9">
        <v>3.3746775000000002</v>
      </c>
      <c r="E9" s="9">
        <v>-2.8955799999999998</v>
      </c>
      <c r="F9" s="9">
        <v>-1.54434</v>
      </c>
      <c r="G9" s="9">
        <v>1.3512421999999999</v>
      </c>
      <c r="I9" s="13">
        <f>-0.66</f>
        <v>-0.66</v>
      </c>
      <c r="J9" s="13">
        <v>0.4</v>
      </c>
      <c r="K9" s="13">
        <f t="shared" si="0"/>
        <v>-0.26</v>
      </c>
      <c r="M9" s="13">
        <v>0</v>
      </c>
      <c r="N9" s="13">
        <v>0.3</v>
      </c>
      <c r="O9" s="13">
        <f t="shared" si="1"/>
        <v>0</v>
      </c>
      <c r="P9" s="13">
        <f t="shared" si="2"/>
        <v>-0.3</v>
      </c>
      <c r="R9" s="18">
        <f t="shared" si="3"/>
        <v>14.3530672</v>
      </c>
      <c r="S9" s="12"/>
    </row>
    <row r="10" spans="1:23" x14ac:dyDescent="0.2">
      <c r="A10" s="9">
        <v>12.64217</v>
      </c>
      <c r="B10" s="9">
        <v>1.95248</v>
      </c>
      <c r="C10" s="9">
        <v>5.3271499999999996</v>
      </c>
      <c r="D10" s="9">
        <v>3.3746775000000002</v>
      </c>
      <c r="E10" s="9">
        <v>-2.8955799999999998</v>
      </c>
      <c r="F10" s="9">
        <v>-1.54434</v>
      </c>
      <c r="G10" s="9">
        <v>1.3512421999999999</v>
      </c>
      <c r="I10" s="13">
        <v>0</v>
      </c>
      <c r="J10" s="13">
        <v>0.4</v>
      </c>
      <c r="K10" s="13">
        <f t="shared" si="0"/>
        <v>0.4</v>
      </c>
      <c r="M10" s="13">
        <v>0</v>
      </c>
      <c r="N10" s="13">
        <v>0.3</v>
      </c>
      <c r="O10" s="13">
        <f t="shared" si="1"/>
        <v>0</v>
      </c>
      <c r="P10" s="13">
        <f t="shared" si="2"/>
        <v>-0.3</v>
      </c>
      <c r="R10" s="18">
        <f t="shared" si="3"/>
        <v>15.641704000000001</v>
      </c>
      <c r="S10" s="12"/>
    </row>
    <row r="11" spans="1:23" x14ac:dyDescent="0.2">
      <c r="A11" s="9">
        <v>12.64217</v>
      </c>
      <c r="B11" s="9">
        <v>1.95248</v>
      </c>
      <c r="C11" s="9">
        <v>5.3271499999999996</v>
      </c>
      <c r="D11" s="9">
        <v>3.3746775000000002</v>
      </c>
      <c r="E11" s="9">
        <v>-2.8955799999999998</v>
      </c>
      <c r="F11" s="9">
        <v>-1.54434</v>
      </c>
      <c r="G11" s="9">
        <v>1.3512421999999999</v>
      </c>
      <c r="I11" s="13">
        <v>0.66</v>
      </c>
      <c r="J11" s="13">
        <v>0.4</v>
      </c>
      <c r="K11" s="13">
        <f t="shared" si="0"/>
        <v>1.06</v>
      </c>
      <c r="M11" s="13">
        <v>0</v>
      </c>
      <c r="N11" s="13">
        <v>0.3</v>
      </c>
      <c r="O11" s="13">
        <f t="shared" si="1"/>
        <v>0</v>
      </c>
      <c r="P11" s="13">
        <f t="shared" si="2"/>
        <v>-0.3</v>
      </c>
      <c r="R11" s="18">
        <f t="shared" si="3"/>
        <v>16.9303408</v>
      </c>
      <c r="S11" s="12"/>
    </row>
    <row r="12" spans="1:23" x14ac:dyDescent="0.2">
      <c r="P12" s="13"/>
      <c r="S12" s="12"/>
    </row>
    <row r="13" spans="1:23" x14ac:dyDescent="0.2">
      <c r="P13" s="13"/>
      <c r="S13" s="12"/>
    </row>
    <row r="14" spans="1:23" x14ac:dyDescent="0.2">
      <c r="N14" s="10"/>
      <c r="P14" s="13"/>
      <c r="S14" s="12"/>
    </row>
    <row r="15" spans="1:23" x14ac:dyDescent="0.2">
      <c r="P15" s="13"/>
      <c r="S15" s="12"/>
    </row>
    <row r="16" spans="1:23" x14ac:dyDescent="0.2">
      <c r="P16" s="13"/>
      <c r="S16" s="12"/>
    </row>
    <row r="17" spans="16:22" x14ac:dyDescent="0.2">
      <c r="P17" s="13"/>
      <c r="S17" s="12"/>
    </row>
    <row r="20" spans="16:22" x14ac:dyDescent="0.2">
      <c r="S20" s="12"/>
      <c r="U20" s="14"/>
      <c r="V20" s="14"/>
    </row>
    <row r="21" spans="16:22" x14ac:dyDescent="0.2">
      <c r="S21" s="12"/>
      <c r="U21" s="14"/>
      <c r="V21" s="14"/>
    </row>
    <row r="22" spans="16:22" x14ac:dyDescent="0.2">
      <c r="S22" s="12"/>
      <c r="U22" s="14"/>
      <c r="V22" s="14"/>
    </row>
    <row r="23" spans="16:22" x14ac:dyDescent="0.2">
      <c r="S23" s="12"/>
      <c r="U23" s="14"/>
      <c r="V23" s="14"/>
    </row>
    <row r="24" spans="16:22" x14ac:dyDescent="0.2">
      <c r="S24" s="12"/>
      <c r="U24" s="14"/>
      <c r="V24" s="14"/>
    </row>
    <row r="25" spans="16:22" x14ac:dyDescent="0.2">
      <c r="S25" s="12"/>
      <c r="U25" s="14"/>
      <c r="V25" s="14"/>
    </row>
    <row r="26" spans="16:22" ht="11.45" customHeight="1" x14ac:dyDescent="0.2">
      <c r="S26" s="12"/>
      <c r="U26" s="14"/>
      <c r="V26" s="14"/>
    </row>
    <row r="27" spans="16:22" x14ac:dyDescent="0.2">
      <c r="S27" s="12"/>
      <c r="U27" s="14"/>
      <c r="V27" s="14"/>
    </row>
    <row r="28" spans="16:22" x14ac:dyDescent="0.2">
      <c r="S28" s="12"/>
      <c r="U28" s="14"/>
      <c r="V28" s="14"/>
    </row>
    <row r="29" spans="16:22" x14ac:dyDescent="0.2">
      <c r="U29" s="14"/>
      <c r="V29" s="14"/>
    </row>
    <row r="30" spans="16:22" x14ac:dyDescent="0.2">
      <c r="U30" s="14"/>
      <c r="V30" s="14"/>
    </row>
    <row r="31" spans="16:22" x14ac:dyDescent="0.2">
      <c r="U31" s="14"/>
      <c r="V31" s="14"/>
    </row>
    <row r="32" spans="16:22" x14ac:dyDescent="0.2">
      <c r="U32" s="14"/>
      <c r="V32" s="14"/>
    </row>
    <row r="33" spans="1:23" x14ac:dyDescent="0.2">
      <c r="U33" s="14"/>
      <c r="V33" s="14"/>
    </row>
    <row r="34" spans="1:23" x14ac:dyDescent="0.2">
      <c r="U34" s="14"/>
      <c r="V34" s="14"/>
    </row>
    <row r="35" spans="1:23" x14ac:dyDescent="0.2">
      <c r="A35" s="22" t="s">
        <v>26</v>
      </c>
      <c r="B35" s="22"/>
      <c r="C35" s="22"/>
      <c r="D35" s="22"/>
      <c r="E35" s="22"/>
      <c r="F35" s="22"/>
      <c r="G35" s="22"/>
      <c r="H35" s="11"/>
      <c r="I35" s="23" t="s">
        <v>39</v>
      </c>
      <c r="J35" s="23"/>
      <c r="K35" s="23"/>
      <c r="L35" s="23"/>
      <c r="M35" s="23"/>
      <c r="N35" s="23"/>
      <c r="O35" s="23"/>
      <c r="P35" s="23"/>
    </row>
    <row r="36" spans="1:23" x14ac:dyDescent="0.2">
      <c r="A36" s="15" t="s">
        <v>17</v>
      </c>
      <c r="B36" s="15" t="s">
        <v>21</v>
      </c>
      <c r="C36" s="15" t="s">
        <v>20</v>
      </c>
      <c r="D36" s="15" t="s">
        <v>22</v>
      </c>
      <c r="E36" s="15" t="s">
        <v>24</v>
      </c>
      <c r="F36" s="15" t="s">
        <v>23</v>
      </c>
      <c r="G36" s="15" t="s">
        <v>25</v>
      </c>
      <c r="I36" s="16" t="s">
        <v>27</v>
      </c>
      <c r="J36" s="16" t="s">
        <v>28</v>
      </c>
      <c r="K36" s="16" t="s">
        <v>29</v>
      </c>
      <c r="L36" s="16"/>
      <c r="M36" s="16" t="s">
        <v>30</v>
      </c>
      <c r="N36" s="16" t="s">
        <v>31</v>
      </c>
      <c r="O36" s="16" t="s">
        <v>33</v>
      </c>
      <c r="P36" s="16" t="s">
        <v>32</v>
      </c>
      <c r="R36" s="19" t="s">
        <v>18</v>
      </c>
      <c r="U36" s="24" t="s">
        <v>43</v>
      </c>
      <c r="V36" s="24"/>
    </row>
    <row r="37" spans="1:23" x14ac:dyDescent="0.2">
      <c r="A37" s="9">
        <v>12.64217</v>
      </c>
      <c r="B37" s="9">
        <v>1.95248</v>
      </c>
      <c r="C37" s="9">
        <v>5.3271499999999996</v>
      </c>
      <c r="D37" s="9">
        <v>3.3746775000000002</v>
      </c>
      <c r="E37" s="9">
        <v>-2.8955799999999998</v>
      </c>
      <c r="F37" s="9">
        <v>-1.54434</v>
      </c>
      <c r="G37" s="9">
        <v>1.3512421999999999</v>
      </c>
      <c r="I37" s="13">
        <v>0</v>
      </c>
      <c r="J37" s="13">
        <v>0</v>
      </c>
      <c r="K37" s="13">
        <f>I37+J37</f>
        <v>0</v>
      </c>
      <c r="M37" s="13">
        <v>0</v>
      </c>
      <c r="N37" s="13">
        <v>0.05</v>
      </c>
      <c r="O37" s="13">
        <f>N37-0.3</f>
        <v>-0.25</v>
      </c>
      <c r="P37" s="13">
        <f>M37-N37</f>
        <v>-0.05</v>
      </c>
      <c r="R37" s="18">
        <f xml:space="preserve"> A37 + (B37*I37) + (C37*J37) + (E37*P37) + (F37*O37)</f>
        <v>13.173033999999999</v>
      </c>
      <c r="S37" s="12"/>
      <c r="U37" s="17" t="s">
        <v>44</v>
      </c>
      <c r="V37" s="17" t="s">
        <v>45</v>
      </c>
      <c r="W37" s="17"/>
    </row>
    <row r="38" spans="1:23" x14ac:dyDescent="0.2">
      <c r="A38" s="9">
        <v>12.64217</v>
      </c>
      <c r="B38" s="9">
        <v>1.95248</v>
      </c>
      <c r="C38" s="9">
        <v>5.3271499999999996</v>
      </c>
      <c r="D38" s="9">
        <v>3.3746775000000002</v>
      </c>
      <c r="E38" s="9">
        <v>-2.8955799999999998</v>
      </c>
      <c r="F38" s="9">
        <v>-1.54434</v>
      </c>
      <c r="G38" s="9">
        <v>1.3512421999999999</v>
      </c>
      <c r="I38" s="13">
        <v>0</v>
      </c>
      <c r="J38" s="13">
        <v>0</v>
      </c>
      <c r="K38" s="13">
        <f t="shared" ref="K38" si="4">I38+J38</f>
        <v>0</v>
      </c>
      <c r="M38" s="13">
        <v>0.05</v>
      </c>
      <c r="N38" s="13">
        <v>0.05</v>
      </c>
      <c r="O38" s="13">
        <f t="shared" ref="O38:O45" si="5">N38-0.3</f>
        <v>-0.25</v>
      </c>
      <c r="P38" s="9">
        <v>0</v>
      </c>
      <c r="R38" s="18">
        <f t="shared" ref="R38:R45" si="6" xml:space="preserve"> A38 + (B38*I38) + (C38*J38) + (E38*P38) + (F38*O38)</f>
        <v>13.028255</v>
      </c>
      <c r="S38" s="12"/>
      <c r="T38" s="10" t="s">
        <v>40</v>
      </c>
      <c r="U38" s="13">
        <f>R37</f>
        <v>13.173033999999999</v>
      </c>
      <c r="V38" s="13">
        <f>R39</f>
        <v>10.277454000000001</v>
      </c>
      <c r="W38" s="13"/>
    </row>
    <row r="39" spans="1:23" x14ac:dyDescent="0.2">
      <c r="A39" s="9">
        <v>12.64217</v>
      </c>
      <c r="B39" s="9">
        <v>1.95248</v>
      </c>
      <c r="C39" s="9">
        <v>5.3271499999999996</v>
      </c>
      <c r="D39" s="9">
        <v>3.3746775000000002</v>
      </c>
      <c r="E39" s="9">
        <v>-2.8955799999999998</v>
      </c>
      <c r="F39" s="9">
        <v>-1.54434</v>
      </c>
      <c r="G39" s="9">
        <v>1.3512421999999999</v>
      </c>
      <c r="I39" s="13">
        <v>0</v>
      </c>
      <c r="J39" s="13">
        <v>0</v>
      </c>
      <c r="K39" s="13">
        <f t="shared" ref="K39" si="7">I39+J39</f>
        <v>0</v>
      </c>
      <c r="M39" s="13">
        <v>1</v>
      </c>
      <c r="N39" s="13">
        <v>0.05</v>
      </c>
      <c r="O39" s="13">
        <f t="shared" si="5"/>
        <v>-0.25</v>
      </c>
      <c r="P39" s="13">
        <f>M39-N39</f>
        <v>0.95</v>
      </c>
      <c r="R39" s="18">
        <f t="shared" si="6"/>
        <v>10.277454000000001</v>
      </c>
      <c r="S39" s="12"/>
      <c r="T39" s="10" t="s">
        <v>41</v>
      </c>
      <c r="U39" s="13">
        <f>R40</f>
        <v>13.510844000000001</v>
      </c>
      <c r="V39" s="13">
        <f>R42</f>
        <v>10.615264</v>
      </c>
      <c r="W39" s="13"/>
    </row>
    <row r="40" spans="1:23" x14ac:dyDescent="0.2">
      <c r="A40" s="9">
        <v>12.64217</v>
      </c>
      <c r="B40" s="9">
        <v>1.95248</v>
      </c>
      <c r="C40" s="9">
        <v>5.3271499999999996</v>
      </c>
      <c r="D40" s="9">
        <v>3.3746775000000002</v>
      </c>
      <c r="E40" s="9">
        <v>-2.8955799999999998</v>
      </c>
      <c r="F40" s="9">
        <v>-1.54434</v>
      </c>
      <c r="G40" s="9">
        <v>1.3512421999999999</v>
      </c>
      <c r="I40" s="13">
        <v>0</v>
      </c>
      <c r="J40" s="13">
        <v>0</v>
      </c>
      <c r="K40" s="13">
        <f>I40+J40</f>
        <v>0</v>
      </c>
      <c r="M40" s="13">
        <v>0</v>
      </c>
      <c r="N40" s="13">
        <v>0.3</v>
      </c>
      <c r="O40" s="13">
        <f t="shared" si="5"/>
        <v>0</v>
      </c>
      <c r="P40" s="13">
        <f>M40-N40</f>
        <v>-0.3</v>
      </c>
      <c r="R40" s="18">
        <f t="shared" si="6"/>
        <v>13.510844000000001</v>
      </c>
      <c r="S40" s="12"/>
      <c r="T40" s="10" t="s">
        <v>42</v>
      </c>
      <c r="U40" s="13">
        <f>R43</f>
        <v>13.848654000000002</v>
      </c>
      <c r="V40" s="13">
        <f>R45</f>
        <v>10.953074000000001</v>
      </c>
      <c r="W40" s="13"/>
    </row>
    <row r="41" spans="1:23" x14ac:dyDescent="0.2">
      <c r="A41" s="9">
        <v>12.64217</v>
      </c>
      <c r="B41" s="9">
        <v>1.95248</v>
      </c>
      <c r="C41" s="9">
        <v>5.3271499999999996</v>
      </c>
      <c r="D41" s="9">
        <v>3.3746775000000002</v>
      </c>
      <c r="E41" s="9">
        <v>-2.8955799999999998</v>
      </c>
      <c r="F41" s="9">
        <v>-1.54434</v>
      </c>
      <c r="G41" s="9">
        <v>1.3512421999999999</v>
      </c>
      <c r="I41" s="13">
        <v>0</v>
      </c>
      <c r="J41" s="13">
        <v>0</v>
      </c>
      <c r="K41" s="13">
        <f t="shared" ref="K41" si="8">I41+J41</f>
        <v>0</v>
      </c>
      <c r="M41" s="13">
        <v>0.3</v>
      </c>
      <c r="N41" s="13">
        <v>0.3</v>
      </c>
      <c r="O41" s="13">
        <f t="shared" si="5"/>
        <v>0</v>
      </c>
      <c r="P41" s="9">
        <v>0</v>
      </c>
      <c r="R41" s="18">
        <f t="shared" si="6"/>
        <v>12.64217</v>
      </c>
      <c r="S41" s="12"/>
      <c r="U41" s="14"/>
      <c r="V41" s="14"/>
    </row>
    <row r="42" spans="1:23" x14ac:dyDescent="0.2">
      <c r="A42" s="9">
        <v>12.64217</v>
      </c>
      <c r="B42" s="9">
        <v>1.95248</v>
      </c>
      <c r="C42" s="9">
        <v>5.3271499999999996</v>
      </c>
      <c r="D42" s="9">
        <v>3.3746775000000002</v>
      </c>
      <c r="E42" s="9">
        <v>-2.8955799999999998</v>
      </c>
      <c r="F42" s="9">
        <v>-1.54434</v>
      </c>
      <c r="G42" s="9">
        <v>1.3512421999999999</v>
      </c>
      <c r="I42" s="13">
        <v>0</v>
      </c>
      <c r="J42" s="13">
        <v>0</v>
      </c>
      <c r="K42" s="13">
        <f t="shared" ref="K42" si="9">I42+J42</f>
        <v>0</v>
      </c>
      <c r="M42" s="13">
        <v>1</v>
      </c>
      <c r="N42" s="13">
        <v>0.3</v>
      </c>
      <c r="O42" s="13">
        <f t="shared" si="5"/>
        <v>0</v>
      </c>
      <c r="P42" s="13">
        <f>M42-N42</f>
        <v>0.7</v>
      </c>
      <c r="R42" s="18">
        <f t="shared" si="6"/>
        <v>10.615264</v>
      </c>
      <c r="S42" s="12"/>
      <c r="U42" s="24"/>
      <c r="V42" s="24"/>
      <c r="W42" s="24"/>
    </row>
    <row r="43" spans="1:23" x14ac:dyDescent="0.2">
      <c r="A43" s="9">
        <v>12.64217</v>
      </c>
      <c r="B43" s="9">
        <v>1.95248</v>
      </c>
      <c r="C43" s="9">
        <v>5.3271499999999996</v>
      </c>
      <c r="D43" s="9">
        <v>3.3746775000000002</v>
      </c>
      <c r="E43" s="9">
        <v>-2.8955799999999998</v>
      </c>
      <c r="F43" s="9">
        <v>-1.54434</v>
      </c>
      <c r="G43" s="9">
        <v>1.3512421999999999</v>
      </c>
      <c r="I43" s="13">
        <v>0</v>
      </c>
      <c r="J43" s="13">
        <v>0</v>
      </c>
      <c r="K43" s="13">
        <f>I43+J43</f>
        <v>0</v>
      </c>
      <c r="M43" s="13">
        <v>0</v>
      </c>
      <c r="N43" s="13">
        <v>0.55000000000000004</v>
      </c>
      <c r="O43" s="13">
        <f t="shared" si="5"/>
        <v>0.25000000000000006</v>
      </c>
      <c r="P43" s="13">
        <f>M43-N43</f>
        <v>-0.55000000000000004</v>
      </c>
      <c r="R43" s="18">
        <f t="shared" si="6"/>
        <v>13.848654000000002</v>
      </c>
      <c r="S43" s="12"/>
      <c r="U43" s="17"/>
      <c r="V43" s="17"/>
      <c r="W43" s="17"/>
    </row>
    <row r="44" spans="1:23" x14ac:dyDescent="0.2">
      <c r="A44" s="9">
        <v>12.64217</v>
      </c>
      <c r="B44" s="9">
        <v>1.95248</v>
      </c>
      <c r="C44" s="9">
        <v>5.3271499999999996</v>
      </c>
      <c r="D44" s="9">
        <v>3.3746775000000002</v>
      </c>
      <c r="E44" s="9">
        <v>-2.8955799999999998</v>
      </c>
      <c r="F44" s="9">
        <v>-1.54434</v>
      </c>
      <c r="G44" s="9">
        <v>1.3512421999999999</v>
      </c>
      <c r="I44" s="13">
        <v>0</v>
      </c>
      <c r="J44" s="13">
        <v>0</v>
      </c>
      <c r="K44" s="13">
        <f t="shared" ref="K44:K45" si="10">I44+J44</f>
        <v>0</v>
      </c>
      <c r="M44" s="13">
        <v>0.55000000000000004</v>
      </c>
      <c r="N44" s="13">
        <v>0.55000000000000004</v>
      </c>
      <c r="O44" s="13">
        <f t="shared" si="5"/>
        <v>0.25000000000000006</v>
      </c>
      <c r="P44" s="9">
        <v>0</v>
      </c>
      <c r="R44" s="18">
        <f t="shared" si="6"/>
        <v>12.256085000000001</v>
      </c>
      <c r="S44" s="12"/>
      <c r="U44" s="13"/>
      <c r="V44" s="13"/>
      <c r="W44" s="13"/>
    </row>
    <row r="45" spans="1:23" x14ac:dyDescent="0.2">
      <c r="A45" s="9">
        <v>12.64217</v>
      </c>
      <c r="B45" s="9">
        <v>1.95248</v>
      </c>
      <c r="C45" s="9">
        <v>5.3271499999999996</v>
      </c>
      <c r="D45" s="9">
        <v>3.3746775000000002</v>
      </c>
      <c r="E45" s="9">
        <v>-2.8955799999999998</v>
      </c>
      <c r="F45" s="9">
        <v>-1.54434</v>
      </c>
      <c r="G45" s="9">
        <v>1.3512421999999999</v>
      </c>
      <c r="I45" s="13">
        <v>0</v>
      </c>
      <c r="J45" s="13">
        <v>0</v>
      </c>
      <c r="K45" s="13">
        <f t="shared" si="10"/>
        <v>0</v>
      </c>
      <c r="M45" s="13">
        <v>1</v>
      </c>
      <c r="N45" s="13">
        <v>0.55000000000000004</v>
      </c>
      <c r="O45" s="13">
        <f t="shared" si="5"/>
        <v>0.25000000000000006</v>
      </c>
      <c r="P45" s="13">
        <f>M45-N45</f>
        <v>0.44999999999999996</v>
      </c>
      <c r="R45" s="18">
        <f t="shared" si="6"/>
        <v>10.953074000000001</v>
      </c>
      <c r="S45" s="12"/>
      <c r="U45" s="13"/>
      <c r="V45" s="13"/>
      <c r="W45" s="13"/>
    </row>
    <row r="46" spans="1:23" x14ac:dyDescent="0.2">
      <c r="U46" s="13"/>
      <c r="V46" s="13"/>
      <c r="W46" s="13"/>
    </row>
    <row r="47" spans="1:23" x14ac:dyDescent="0.2">
      <c r="U47" s="14"/>
      <c r="V47" s="14"/>
    </row>
    <row r="48" spans="1:23" x14ac:dyDescent="0.2">
      <c r="U48" s="14"/>
      <c r="V48" s="14"/>
    </row>
    <row r="49" spans="21:22" x14ac:dyDescent="0.2">
      <c r="U49" s="14"/>
      <c r="V49" s="14"/>
    </row>
    <row r="50" spans="21:22" x14ac:dyDescent="0.2">
      <c r="U50" s="14"/>
      <c r="V50" s="14"/>
    </row>
    <row r="51" spans="21:22" x14ac:dyDescent="0.2">
      <c r="U51" s="14"/>
      <c r="V51" s="14"/>
    </row>
    <row r="52" spans="21:22" x14ac:dyDescent="0.2">
      <c r="U52" s="14"/>
      <c r="V52" s="14"/>
    </row>
    <row r="53" spans="21:22" x14ac:dyDescent="0.2">
      <c r="U53" s="14"/>
      <c r="V53" s="14"/>
    </row>
    <row r="54" spans="21:22" x14ac:dyDescent="0.2">
      <c r="U54" s="14"/>
      <c r="V54" s="14"/>
    </row>
    <row r="55" spans="21:22" x14ac:dyDescent="0.2">
      <c r="U55" s="14"/>
      <c r="V55" s="14"/>
    </row>
    <row r="56" spans="21:22" x14ac:dyDescent="0.2">
      <c r="U56" s="14"/>
      <c r="V56" s="14"/>
    </row>
    <row r="57" spans="21:22" x14ac:dyDescent="0.2">
      <c r="U57" s="14"/>
      <c r="V57" s="14"/>
    </row>
    <row r="58" spans="21:22" x14ac:dyDescent="0.2">
      <c r="U58" s="14"/>
      <c r="V58" s="14"/>
    </row>
    <row r="59" spans="21:22" x14ac:dyDescent="0.2">
      <c r="U59" s="14"/>
      <c r="V59" s="14"/>
    </row>
    <row r="60" spans="21:22" x14ac:dyDescent="0.2">
      <c r="U60" s="14"/>
      <c r="V60" s="14"/>
    </row>
    <row r="61" spans="21:22" x14ac:dyDescent="0.2">
      <c r="U61" s="14"/>
      <c r="V61" s="14"/>
    </row>
    <row r="62" spans="21:22" x14ac:dyDescent="0.2">
      <c r="U62" s="14"/>
      <c r="V62" s="14"/>
    </row>
    <row r="63" spans="21:22" x14ac:dyDescent="0.2">
      <c r="U63" s="14"/>
      <c r="V63" s="14"/>
    </row>
    <row r="64" spans="21:22" x14ac:dyDescent="0.2">
      <c r="U64" s="14"/>
      <c r="V64" s="14"/>
    </row>
    <row r="65" spans="21:22" x14ac:dyDescent="0.2">
      <c r="U65" s="14"/>
      <c r="V65" s="14"/>
    </row>
    <row r="66" spans="21:22" x14ac:dyDescent="0.2">
      <c r="U66" s="14"/>
      <c r="V66" s="14"/>
    </row>
    <row r="67" spans="21:22" x14ac:dyDescent="0.2">
      <c r="U67" s="14"/>
      <c r="V67" s="14"/>
    </row>
    <row r="68" spans="21:22" x14ac:dyDescent="0.2">
      <c r="U68" s="14"/>
      <c r="V68" s="14"/>
    </row>
    <row r="69" spans="21:22" x14ac:dyDescent="0.2">
      <c r="U69" s="14"/>
      <c r="V69" s="14"/>
    </row>
    <row r="70" spans="21:22" x14ac:dyDescent="0.2">
      <c r="U70" s="14"/>
      <c r="V70" s="14"/>
    </row>
    <row r="71" spans="21:22" x14ac:dyDescent="0.2">
      <c r="U71" s="14"/>
      <c r="V71" s="14"/>
    </row>
    <row r="72" spans="21:22" x14ac:dyDescent="0.2">
      <c r="U72" s="14"/>
      <c r="V72" s="14"/>
    </row>
    <row r="73" spans="21:22" x14ac:dyDescent="0.2">
      <c r="U73" s="14"/>
      <c r="V73" s="14"/>
    </row>
    <row r="74" spans="21:22" x14ac:dyDescent="0.2">
      <c r="U74" s="14"/>
      <c r="V74" s="14"/>
    </row>
    <row r="75" spans="21:22" x14ac:dyDescent="0.2">
      <c r="U75" s="14"/>
      <c r="V75" s="14"/>
    </row>
    <row r="76" spans="21:22" x14ac:dyDescent="0.2">
      <c r="U76" s="14"/>
      <c r="V76" s="14"/>
    </row>
    <row r="77" spans="21:22" x14ac:dyDescent="0.2">
      <c r="U77" s="14"/>
      <c r="V77" s="14"/>
    </row>
    <row r="78" spans="21:22" x14ac:dyDescent="0.2">
      <c r="U78" s="14"/>
      <c r="V78" s="14"/>
    </row>
    <row r="79" spans="21:22" x14ac:dyDescent="0.2">
      <c r="U79" s="14"/>
      <c r="V79" s="14"/>
    </row>
    <row r="80" spans="21:22" x14ac:dyDescent="0.2">
      <c r="U80" s="14"/>
      <c r="V80" s="14"/>
    </row>
    <row r="81" spans="21:22" x14ac:dyDescent="0.2">
      <c r="U81" s="14"/>
      <c r="V81" s="14"/>
    </row>
    <row r="82" spans="21:22" x14ac:dyDescent="0.2">
      <c r="U82" s="14"/>
      <c r="V82" s="14"/>
    </row>
    <row r="83" spans="21:22" x14ac:dyDescent="0.2">
      <c r="U83" s="14"/>
      <c r="V83" s="14"/>
    </row>
    <row r="84" spans="21:22" x14ac:dyDescent="0.2">
      <c r="U84" s="14"/>
      <c r="V84" s="14"/>
    </row>
    <row r="85" spans="21:22" x14ac:dyDescent="0.2">
      <c r="U85" s="14"/>
      <c r="V85" s="14"/>
    </row>
    <row r="86" spans="21:22" x14ac:dyDescent="0.2">
      <c r="U86" s="14"/>
      <c r="V86" s="14"/>
    </row>
    <row r="87" spans="21:22" x14ac:dyDescent="0.2">
      <c r="U87" s="14"/>
      <c r="V87" s="14"/>
    </row>
    <row r="88" spans="21:22" x14ac:dyDescent="0.2">
      <c r="U88" s="14"/>
      <c r="V88" s="14"/>
    </row>
    <row r="89" spans="21:22" x14ac:dyDescent="0.2">
      <c r="U89" s="14"/>
      <c r="V89" s="14"/>
    </row>
    <row r="90" spans="21:22" x14ac:dyDescent="0.2">
      <c r="U90" s="14"/>
      <c r="V90" s="14"/>
    </row>
    <row r="91" spans="21:22" x14ac:dyDescent="0.2">
      <c r="U91" s="14"/>
      <c r="V91" s="14"/>
    </row>
    <row r="92" spans="21:22" x14ac:dyDescent="0.2">
      <c r="U92" s="14"/>
      <c r="V92" s="14"/>
    </row>
    <row r="93" spans="21:22" x14ac:dyDescent="0.2">
      <c r="U93" s="14"/>
      <c r="V93" s="14"/>
    </row>
    <row r="94" spans="21:22" x14ac:dyDescent="0.2">
      <c r="U94" s="14"/>
      <c r="V94" s="14"/>
    </row>
    <row r="95" spans="21:22" x14ac:dyDescent="0.2">
      <c r="U95" s="14"/>
      <c r="V95" s="14"/>
    </row>
    <row r="96" spans="21:22" x14ac:dyDescent="0.2">
      <c r="U96" s="14"/>
      <c r="V96" s="14"/>
    </row>
    <row r="97" spans="21:22" x14ac:dyDescent="0.2">
      <c r="U97" s="14"/>
      <c r="V97" s="14"/>
    </row>
    <row r="98" spans="21:22" x14ac:dyDescent="0.2">
      <c r="U98" s="14"/>
      <c r="V98" s="14"/>
    </row>
    <row r="99" spans="21:22" x14ac:dyDescent="0.2">
      <c r="U99" s="14"/>
      <c r="V99" s="14"/>
    </row>
    <row r="100" spans="21:22" x14ac:dyDescent="0.2">
      <c r="U100" s="14"/>
      <c r="V100" s="14"/>
    </row>
    <row r="101" spans="21:22" x14ac:dyDescent="0.2">
      <c r="U101" s="14"/>
      <c r="V101" s="14"/>
    </row>
    <row r="102" spans="21:22" x14ac:dyDescent="0.2">
      <c r="U102" s="14"/>
      <c r="V102" s="14"/>
    </row>
    <row r="103" spans="21:22" x14ac:dyDescent="0.2">
      <c r="U103" s="14"/>
      <c r="V103" s="14"/>
    </row>
    <row r="104" spans="21:22" x14ac:dyDescent="0.2">
      <c r="U104" s="14"/>
      <c r="V104" s="14"/>
    </row>
    <row r="105" spans="21:22" x14ac:dyDescent="0.2">
      <c r="U105" s="14"/>
      <c r="V105" s="14"/>
    </row>
    <row r="106" spans="21:22" x14ac:dyDescent="0.2">
      <c r="U106" s="14"/>
      <c r="V106" s="14"/>
    </row>
    <row r="107" spans="21:22" x14ac:dyDescent="0.2">
      <c r="U107" s="14"/>
      <c r="V107" s="14"/>
    </row>
    <row r="108" spans="21:22" x14ac:dyDescent="0.2">
      <c r="U108" s="14"/>
      <c r="V108" s="14"/>
    </row>
    <row r="109" spans="21:22" x14ac:dyDescent="0.2">
      <c r="U109" s="14"/>
      <c r="V109" s="14"/>
    </row>
    <row r="110" spans="21:22" x14ac:dyDescent="0.2">
      <c r="U110" s="14"/>
      <c r="V110" s="14"/>
    </row>
    <row r="111" spans="21:22" x14ac:dyDescent="0.2">
      <c r="U111" s="14"/>
      <c r="V111" s="14"/>
    </row>
    <row r="112" spans="21:22" x14ac:dyDescent="0.2">
      <c r="U112" s="14"/>
      <c r="V112" s="14"/>
    </row>
  </sheetData>
  <mergeCells count="7">
    <mergeCell ref="A35:G35"/>
    <mergeCell ref="I35:P35"/>
    <mergeCell ref="U36:V36"/>
    <mergeCell ref="U42:W42"/>
    <mergeCell ref="A1:G1"/>
    <mergeCell ref="I1:P1"/>
    <mergeCell ref="U2:W2"/>
  </mergeCell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Variances</vt:lpstr>
      <vt:lpstr>Plots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Hoffman, Lesa</cp:lastModifiedBy>
  <dcterms:created xsi:type="dcterms:W3CDTF">2023-08-19T19:28:23Z</dcterms:created>
  <dcterms:modified xsi:type="dcterms:W3CDTF">2023-09-21T18:52:53Z</dcterms:modified>
</cp:coreProperties>
</file>