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4_PSQF6271\PSQF6271_Example7b\"/>
    </mc:Choice>
  </mc:AlternateContent>
  <xr:revisionPtr revIDLastSave="0" documentId="13_ncr:1_{8BF6570F-27C3-4121-AC94-13987754827D}" xr6:coauthVersionLast="47" xr6:coauthVersionMax="47" xr10:uidLastSave="{00000000-0000-0000-0000-000000000000}"/>
  <bookViews>
    <workbookView xWindow="5980" yWindow="730" windowWidth="26820" windowHeight="20830" firstSheet="1" activeTab="4" xr2:uid="{00000000-000D-0000-FFFF-FFFF00000000}"/>
  </bookViews>
  <sheets>
    <sheet name="Slope Reliability" sheetId="5" r:id="rId1"/>
    <sheet name="Piece Pseudo-R2" sheetId="7" r:id="rId2"/>
    <sheet name="Piecewise Plots" sheetId="4" r:id="rId3"/>
    <sheet name="Quad Pseudo-R2" sheetId="6" r:id="rId4"/>
    <sheet name="Quadratic Plots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3" l="1"/>
  <c r="J21" i="3"/>
  <c r="J20" i="3"/>
  <c r="P7" i="3" s="1"/>
  <c r="J19" i="3"/>
  <c r="O7" i="3" s="1"/>
  <c r="J18" i="3"/>
  <c r="N7" i="3" s="1"/>
  <c r="J17" i="3"/>
  <c r="M7" i="3" s="1"/>
  <c r="J16" i="3"/>
  <c r="R6" i="3" s="1"/>
  <c r="J15" i="3"/>
  <c r="Q6" i="3" s="1"/>
  <c r="J14" i="3"/>
  <c r="P6" i="3" s="1"/>
  <c r="J13" i="3"/>
  <c r="O6" i="3" s="1"/>
  <c r="J12" i="3"/>
  <c r="N6" i="3" s="1"/>
  <c r="J11" i="3"/>
  <c r="M6" i="3" s="1"/>
  <c r="J10" i="3"/>
  <c r="R5" i="3" s="1"/>
  <c r="J9" i="3"/>
  <c r="Q5" i="3" s="1"/>
  <c r="J8" i="3"/>
  <c r="P5" i="3" s="1"/>
  <c r="R7" i="3"/>
  <c r="Q7" i="3"/>
  <c r="J7" i="3"/>
  <c r="O5" i="3" s="1"/>
  <c r="J6" i="3"/>
  <c r="N5" i="3" s="1"/>
  <c r="J5" i="3"/>
  <c r="M5" i="3" s="1"/>
  <c r="O7" i="6"/>
  <c r="N7" i="6"/>
  <c r="M7" i="6"/>
  <c r="L7" i="6"/>
  <c r="M6" i="6"/>
  <c r="N6" i="6"/>
  <c r="O6" i="6"/>
  <c r="L6" i="6"/>
  <c r="M5" i="6"/>
  <c r="N5" i="6"/>
  <c r="O5" i="6"/>
  <c r="L5" i="6"/>
  <c r="D13" i="6"/>
  <c r="G7" i="6"/>
  <c r="J7" i="6"/>
  <c r="I7" i="6"/>
  <c r="H7" i="6"/>
  <c r="J6" i="6"/>
  <c r="I6" i="6"/>
  <c r="H6" i="6"/>
  <c r="G6" i="6"/>
  <c r="J5" i="6"/>
  <c r="I5" i="6"/>
  <c r="H5" i="6"/>
  <c r="G5" i="6"/>
  <c r="H4" i="6"/>
  <c r="I4" i="6"/>
  <c r="J4" i="6"/>
  <c r="G4" i="6"/>
  <c r="H6" i="7"/>
  <c r="M7" i="7"/>
  <c r="N7" i="7"/>
  <c r="O7" i="7"/>
  <c r="L7" i="7"/>
  <c r="L6" i="7"/>
  <c r="M6" i="7"/>
  <c r="N6" i="7"/>
  <c r="O6" i="7"/>
  <c r="M5" i="7"/>
  <c r="N5" i="7"/>
  <c r="O5" i="7"/>
  <c r="L5" i="7"/>
  <c r="D14" i="7"/>
  <c r="G7" i="7"/>
  <c r="J7" i="7"/>
  <c r="I7" i="7"/>
  <c r="H7" i="7"/>
  <c r="J6" i="7"/>
  <c r="I6" i="7"/>
  <c r="G6" i="7"/>
  <c r="J5" i="7"/>
  <c r="I5" i="7"/>
  <c r="H5" i="7"/>
  <c r="G5" i="7"/>
  <c r="H4" i="7"/>
  <c r="I4" i="7"/>
  <c r="J4" i="7"/>
  <c r="G4" i="7"/>
  <c r="G11" i="5"/>
  <c r="G10" i="5"/>
  <c r="G9" i="5"/>
  <c r="D14" i="6" l="1"/>
  <c r="D11" i="6"/>
  <c r="D13" i="7"/>
  <c r="D12" i="6"/>
  <c r="D12" i="7"/>
  <c r="D11" i="7"/>
  <c r="G3" i="5" l="1"/>
  <c r="G5" i="5" l="1"/>
  <c r="G4" i="5"/>
  <c r="K5" i="4" l="1"/>
  <c r="K6" i="4"/>
  <c r="K7" i="4"/>
  <c r="K8" i="4"/>
  <c r="K9" i="4"/>
  <c r="R5" i="4" s="1"/>
  <c r="K10" i="4"/>
  <c r="S5" i="4" s="1"/>
  <c r="K11" i="4"/>
  <c r="N6" i="4" s="1"/>
  <c r="K12" i="4"/>
  <c r="K13" i="4"/>
  <c r="K14" i="4"/>
  <c r="K15" i="4"/>
  <c r="K16" i="4"/>
  <c r="K17" i="4"/>
  <c r="N7" i="4" s="1"/>
  <c r="K18" i="4"/>
  <c r="O7" i="4" s="1"/>
  <c r="K19" i="4"/>
  <c r="K20" i="4"/>
  <c r="Q7" i="4" s="1"/>
  <c r="K21" i="4"/>
  <c r="K22" i="4"/>
  <c r="S7" i="4" s="1"/>
  <c r="Q5" i="4"/>
  <c r="R7" i="4"/>
  <c r="P7" i="4"/>
  <c r="P5" i="4"/>
  <c r="S6" i="4"/>
  <c r="R6" i="4"/>
  <c r="Q6" i="4"/>
  <c r="P6" i="4"/>
  <c r="O6" i="4"/>
  <c r="O5" i="4"/>
  <c r="N5" i="4"/>
  <c r="J80" i="3"/>
  <c r="R75" i="3" s="1"/>
  <c r="J92" i="3"/>
  <c r="R77" i="3" s="1"/>
  <c r="J91" i="3"/>
  <c r="Q77" i="3" s="1"/>
  <c r="J90" i="3"/>
  <c r="P77" i="3" s="1"/>
  <c r="J89" i="3"/>
  <c r="J88" i="3"/>
  <c r="J87" i="3"/>
  <c r="J86" i="3"/>
  <c r="R76" i="3" s="1"/>
  <c r="J85" i="3"/>
  <c r="Q76" i="3" s="1"/>
  <c r="J84" i="3"/>
  <c r="P76" i="3" s="1"/>
  <c r="J83" i="3"/>
  <c r="O76" i="3" s="1"/>
  <c r="J82" i="3"/>
  <c r="N76" i="3" s="1"/>
  <c r="J81" i="3"/>
  <c r="M76" i="3" s="1"/>
  <c r="J79" i="3"/>
  <c r="Q75" i="3" s="1"/>
  <c r="J78" i="3"/>
  <c r="P75" i="3" s="1"/>
  <c r="O77" i="3"/>
  <c r="N77" i="3"/>
  <c r="M77" i="3"/>
  <c r="J77" i="3"/>
  <c r="O75" i="3" s="1"/>
  <c r="J76" i="3"/>
  <c r="N75" i="3" s="1"/>
  <c r="J75" i="3"/>
  <c r="M75" i="3" s="1"/>
  <c r="J41" i="3"/>
  <c r="N40" i="3" s="1"/>
  <c r="J42" i="3"/>
  <c r="O40" i="3" s="1"/>
  <c r="J43" i="3"/>
  <c r="P40" i="3" s="1"/>
  <c r="J44" i="3"/>
  <c r="Q40" i="3" s="1"/>
  <c r="J45" i="3"/>
  <c r="R40" i="3" s="1"/>
  <c r="J46" i="3"/>
  <c r="M41" i="3" s="1"/>
  <c r="J47" i="3"/>
  <c r="N41" i="3" s="1"/>
  <c r="J48" i="3"/>
  <c r="J49" i="3"/>
  <c r="P41" i="3" s="1"/>
  <c r="J50" i="3"/>
  <c r="Q41" i="3" s="1"/>
  <c r="J51" i="3"/>
  <c r="R41" i="3" s="1"/>
  <c r="J52" i="3"/>
  <c r="M42" i="3" s="1"/>
  <c r="J53" i="3"/>
  <c r="N42" i="3" s="1"/>
  <c r="J54" i="3"/>
  <c r="O42" i="3" s="1"/>
  <c r="J55" i="3"/>
  <c r="P42" i="3" s="1"/>
  <c r="J56" i="3"/>
  <c r="Q42" i="3" s="1"/>
  <c r="J57" i="3"/>
  <c r="R42" i="3" s="1"/>
  <c r="J40" i="3"/>
  <c r="M40" i="3" s="1"/>
  <c r="O4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  <comment ref="A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<sst xmlns="http://schemas.openxmlformats.org/spreadsheetml/2006/main" count="140" uniqueCount="83">
  <si>
    <t>Intercept</t>
  </si>
  <si>
    <t>Predicted</t>
  </si>
  <si>
    <t>Linear</t>
  </si>
  <si>
    <t>Quad</t>
  </si>
  <si>
    <t>Coefficients</t>
  </si>
  <si>
    <t>c1sess</t>
  </si>
  <si>
    <t>Values</t>
  </si>
  <si>
    <t>Session</t>
  </si>
  <si>
    <t>Reas B</t>
  </si>
  <si>
    <t>R*Lin B</t>
  </si>
  <si>
    <t>R*Quad B</t>
  </si>
  <si>
    <t>reas22</t>
  </si>
  <si>
    <t>Reasoning 17</t>
  </si>
  <si>
    <t>Reasoning 22</t>
  </si>
  <si>
    <t>Reasoning 27</t>
  </si>
  <si>
    <t>Assuming age held constant at 80, so all age terms drop</t>
  </si>
  <si>
    <t>Slope12</t>
  </si>
  <si>
    <t>Slope26</t>
  </si>
  <si>
    <t>slope12</t>
  </si>
  <si>
    <t>slope26</t>
  </si>
  <si>
    <t>R*12 B</t>
  </si>
  <si>
    <t>R*26 B</t>
  </si>
  <si>
    <t>From Model 1c</t>
  </si>
  <si>
    <t>Unc Slope12</t>
  </si>
  <si>
    <t>Unc Slope26</t>
  </si>
  <si>
    <t>Residual Variance</t>
  </si>
  <si>
    <t>L1 Sample Size Per L2</t>
  </si>
  <si>
    <t>L1 Predictor Variance</t>
  </si>
  <si>
    <t>Unc Intercept</t>
  </si>
  <si>
    <t>Random Effect Variance</t>
  </si>
  <si>
    <t>Random Effect Reliability</t>
  </si>
  <si>
    <t>ENTER</t>
  </si>
  <si>
    <t>CALC</t>
  </si>
  <si>
    <t>Model</t>
  </si>
  <si>
    <t>Random Intercept Variance</t>
  </si>
  <si>
    <t>Random Linear Variance</t>
  </si>
  <si>
    <t>Random Quad Variance</t>
  </si>
  <si>
    <t>R^2</t>
  </si>
  <si>
    <t>R^2 Diff</t>
  </si>
  <si>
    <t>Random Slope12 Variance</t>
  </si>
  <si>
    <t>Random Slope26 Variance</t>
  </si>
  <si>
    <t>Residual Variance Reduced</t>
  </si>
  <si>
    <t>Random Intercept Reduced</t>
  </si>
  <si>
    <t>Random Slope12 Reduced</t>
  </si>
  <si>
    <t>Random Slope26 Reduced</t>
  </si>
  <si>
    <t>1a) Random piecewise baseline</t>
  </si>
  <si>
    <t>1b) Add age on intercept, slope12, slope26</t>
  </si>
  <si>
    <t>1c) Add reason on intercept, slope12, slope26</t>
  </si>
  <si>
    <t>1d) Add education on intercept, slope12, slope26</t>
  </si>
  <si>
    <t>1e) Add age*reason on intercept, slope12, slope26</t>
  </si>
  <si>
    <t>Quadratic Model Term</t>
  </si>
  <si>
    <t>Piecewise
Model Term</t>
  </si>
  <si>
    <t>Unc Linear</t>
  </si>
  <si>
    <t>Unc Quadratic</t>
  </si>
  <si>
    <t>2b) Add age on intercept, linear, quadratic</t>
  </si>
  <si>
    <t>2a) Random quadratic baseline</t>
  </si>
  <si>
    <t>2c) Add reason on intercept, linear, quadratic</t>
  </si>
  <si>
    <t>From Model 2c: Reasoning predicts intercept, linear, and quadratic</t>
  </si>
  <si>
    <t>From Model 2d: Remove reasoning by quadratic time</t>
  </si>
  <si>
    <t>2d) Add reason on intercept, linear only</t>
  </si>
  <si>
    <t>2e) Add education on intercept, linear, quadratic</t>
  </si>
  <si>
    <t>Age*Reasoning Total</t>
  </si>
  <si>
    <t>Education Total</t>
  </si>
  <si>
    <t>Reasoning Total</t>
  </si>
  <si>
    <t>Time Total</t>
  </si>
  <si>
    <t>Age Total</t>
  </si>
  <si>
    <t>Residual Variance Pseudo-R2</t>
  </si>
  <si>
    <t>Random Intercept Pseudo-R2</t>
  </si>
  <si>
    <t>Random Slope12 Pseduo-R2</t>
  </si>
  <si>
    <t>Random Slope26 Pseudo-R2</t>
  </si>
  <si>
    <t>Change in Residual Pseudo-R2</t>
  </si>
  <si>
    <t>Change in Intercept Pseudo-R2</t>
  </si>
  <si>
    <t>Change in Slope12 Pseudo-R2</t>
  </si>
  <si>
    <t>Reasoning (Revised) Total</t>
  </si>
  <si>
    <t>Change in Slope26 Pseudo-R2</t>
  </si>
  <si>
    <t>From Model 2b: Age predicts intercept, linear, and quadratic</t>
  </si>
  <si>
    <t>Age</t>
  </si>
  <si>
    <t>Age*Lin</t>
  </si>
  <si>
    <t>Age*Quad</t>
  </si>
  <si>
    <t>age80</t>
  </si>
  <si>
    <t>Age 74</t>
  </si>
  <si>
    <t>Age 80</t>
  </si>
  <si>
    <t>Age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</si>
</sst>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"/>
    <numFmt numFmtId="166" formatCode="0.0000"/>
    <numFmt numFmtId="167" formatCode="#,##0.0"/>
    <numFmt numFmtId="168" formatCode="#,##0.0000"/>
    <numFmt numFmtId="169" formatCode="#,##0.000"/>
    <numFmt numFmtId="170" formatCode="#,##0.00000"/>
  </numFmts>
  <fonts count="10" x14ac:knownFonts="1">
    <font>
      <sz val="10"/>
      <name val="Arial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66" fontId="7" fillId="0" borderId="0" xfId="0" applyNumberFormat="1" applyFont="1" applyAlignment="1">
      <alignment horizontal="center" wrapText="1"/>
    </xf>
    <xf numFmtId="0" fontId="8" fillId="0" borderId="0" xfId="0" applyFont="1" applyAlignment="1">
      <alignment wrapText="1"/>
    </xf>
    <xf numFmtId="0" fontId="8" fillId="0" borderId="0" xfId="0" applyFont="1"/>
    <xf numFmtId="3" fontId="8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2" fontId="8" fillId="0" borderId="0" xfId="0" applyNumberFormat="1" applyFont="1" applyAlignment="1">
      <alignment wrapText="1"/>
    </xf>
    <xf numFmtId="166" fontId="8" fillId="0" borderId="0" xfId="0" applyNumberFormat="1" applyFont="1" applyAlignment="1">
      <alignment wrapText="1"/>
    </xf>
    <xf numFmtId="0" fontId="8" fillId="0" borderId="0" xfId="0" applyFont="1" applyAlignment="1">
      <alignment horizontal="left" wrapText="1" indent="2"/>
    </xf>
    <xf numFmtId="2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168" fontId="8" fillId="0" borderId="0" xfId="0" applyNumberFormat="1" applyFont="1" applyAlignment="1">
      <alignment wrapText="1"/>
    </xf>
    <xf numFmtId="169" fontId="8" fillId="0" borderId="0" xfId="0" applyNumberFormat="1" applyFont="1" applyAlignment="1">
      <alignment wrapText="1"/>
    </xf>
    <xf numFmtId="170" fontId="8" fillId="0" borderId="0" xfId="0" applyNumberFormat="1" applyFont="1" applyAlignment="1">
      <alignment wrapText="1"/>
    </xf>
    <xf numFmtId="1" fontId="7" fillId="0" borderId="0" xfId="0" applyNumberFormat="1" applyFont="1" applyAlignment="1">
      <alignment horizontal="center" wrapText="1"/>
    </xf>
    <xf numFmtId="1" fontId="8" fillId="0" borderId="0" xfId="0" applyNumberFormat="1" applyFont="1" applyAlignment="1">
      <alignment wrapText="1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Piecewise Change over Sessions</a:t>
            </a:r>
          </a:p>
        </c:rich>
      </c:tx>
      <c:layout>
        <c:manualLayout>
          <c:xMode val="edge"/>
          <c:yMode val="edge"/>
          <c:x val="0.27729283242055747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'Piecewise Plots'!$M$5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Plots'!$N$5:$S$5</c:f>
              <c:numCache>
                <c:formatCode>0.00</c:formatCode>
                <c:ptCount val="6"/>
                <c:pt idx="0">
                  <c:v>2118.2400000000002</c:v>
                </c:pt>
                <c:pt idx="1">
                  <c:v>1979.6505</c:v>
                </c:pt>
                <c:pt idx="2">
                  <c:v>1927.8455999999999</c:v>
                </c:pt>
                <c:pt idx="3">
                  <c:v>1876.0407</c:v>
                </c:pt>
                <c:pt idx="4">
                  <c:v>1824.2358000000002</c:v>
                </c:pt>
                <c:pt idx="5">
                  <c:v>1772.4309000000001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6-4719-A7EE-D621A33C3455}"/>
            </c:ext>
          </c:extLst>
        </c:ser>
        <c:ser>
          <c:idx val="1"/>
          <c:order val="1"/>
          <c:tx>
            <c:strRef>
              <c:f>'Piecewise Plots'!$M$6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Plots'!$N$6:$S$6</c:f>
              <c:numCache>
                <c:formatCode>0.00</c:formatCode>
                <c:ptCount val="6"/>
                <c:pt idx="0">
                  <c:v>1982.64</c:v>
                </c:pt>
                <c:pt idx="1">
                  <c:v>1820.48</c:v>
                </c:pt>
                <c:pt idx="2">
                  <c:v>1785.4131</c:v>
                </c:pt>
                <c:pt idx="3">
                  <c:v>1750.3462</c:v>
                </c:pt>
                <c:pt idx="4">
                  <c:v>1715.2793000000001</c:v>
                </c:pt>
                <c:pt idx="5">
                  <c:v>1680.2124000000001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6-4719-A7EE-D621A33C3455}"/>
            </c:ext>
          </c:extLst>
        </c:ser>
        <c:ser>
          <c:idx val="2"/>
          <c:order val="2"/>
          <c:tx>
            <c:strRef>
              <c:f>'Piecewise Plots'!$M$7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'Piecewise Plots'!$N$7:$S$7</c:f>
              <c:numCache>
                <c:formatCode>0.00</c:formatCode>
                <c:ptCount val="6"/>
                <c:pt idx="0">
                  <c:v>1847.0400000000002</c:v>
                </c:pt>
                <c:pt idx="1">
                  <c:v>1661.3095000000001</c:v>
                </c:pt>
                <c:pt idx="2">
                  <c:v>1642.9806000000001</c:v>
                </c:pt>
                <c:pt idx="3">
                  <c:v>1624.6516999999999</c:v>
                </c:pt>
                <c:pt idx="4">
                  <c:v>1606.3228000000001</c:v>
                </c:pt>
                <c:pt idx="5">
                  <c:v>1587.9939000000002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E6-4719-A7EE-D621A33C3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73600"/>
        <c:axId val="58943168"/>
      </c:lineChart>
      <c:catAx>
        <c:axId val="1060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3168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06073600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 by Quadratic Change over Sessions</a:t>
            </a:r>
          </a:p>
        </c:rich>
      </c:tx>
      <c:layout>
        <c:manualLayout>
          <c:xMode val="edge"/>
          <c:yMode val="edge"/>
          <c:x val="0.27729283242055758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4"/>
          <c:h val="0.72920065252854871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Plots'!$L$40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Plots'!$M$40:$R$40</c:f>
              <c:numCache>
                <c:formatCode>0.00</c:formatCode>
                <c:ptCount val="6"/>
                <c:pt idx="0">
                  <c:v>2101.9720000000002</c:v>
                </c:pt>
                <c:pt idx="1">
                  <c:v>2007.7066</c:v>
                </c:pt>
                <c:pt idx="2">
                  <c:v>1928.4733999999999</c:v>
                </c:pt>
                <c:pt idx="3">
                  <c:v>1864.2723999999998</c:v>
                </c:pt>
                <c:pt idx="4">
                  <c:v>1815.1036000000001</c:v>
                </c:pt>
                <c:pt idx="5">
                  <c:v>1780.9670000000001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25-4E95-87C8-E11504A25C83}"/>
            </c:ext>
          </c:extLst>
        </c:ser>
        <c:ser>
          <c:idx val="1"/>
          <c:order val="1"/>
          <c:tx>
            <c:strRef>
              <c:f>'Quadratic Plots'!$L$41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Plots'!$M$41:$R$41</c:f>
              <c:numCache>
                <c:formatCode>0.00</c:formatCode>
                <c:ptCount val="6"/>
                <c:pt idx="0">
                  <c:v>1966.47</c:v>
                </c:pt>
                <c:pt idx="1">
                  <c:v>1860.0336</c:v>
                </c:pt>
                <c:pt idx="2">
                  <c:v>1780.2044000000001</c:v>
                </c:pt>
                <c:pt idx="3">
                  <c:v>1726.9823999999999</c:v>
                </c:pt>
                <c:pt idx="4">
                  <c:v>1700.3676</c:v>
                </c:pt>
                <c:pt idx="5">
                  <c:v>1700.3600000000001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25-4E95-87C8-E11504A25C83}"/>
            </c:ext>
          </c:extLst>
        </c:ser>
        <c:ser>
          <c:idx val="2"/>
          <c:order val="2"/>
          <c:tx>
            <c:strRef>
              <c:f>'Quadratic Plots'!$L$42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Plots'!$M$42:$R$42</c:f>
              <c:numCache>
                <c:formatCode>0.00</c:formatCode>
                <c:ptCount val="6"/>
                <c:pt idx="0">
                  <c:v>1830.9680000000001</c:v>
                </c:pt>
                <c:pt idx="1">
                  <c:v>1712.3606</c:v>
                </c:pt>
                <c:pt idx="2">
                  <c:v>1631.9354000000003</c:v>
                </c:pt>
                <c:pt idx="3">
                  <c:v>1589.6923999999999</c:v>
                </c:pt>
                <c:pt idx="4">
                  <c:v>1585.6315999999999</c:v>
                </c:pt>
                <c:pt idx="5">
                  <c:v>1619.7530000000002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25-4E95-87C8-E11504A25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8128"/>
        <c:axId val="58945472"/>
      </c:lineChart>
      <c:catAx>
        <c:axId val="883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5472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098E-2"/>
              <c:y val="0.47041416922048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68128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441E-2"/>
          <c:w val="0.52718990294989521"/>
          <c:h val="4.0783034257748825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Reasoning</a:t>
            </a:r>
            <a:r>
              <a:rPr lang="en-US" baseline="0"/>
              <a:t> </a:t>
            </a:r>
            <a:r>
              <a:rPr lang="en-US"/>
              <a:t> by Linear Change over Sessions</a:t>
            </a:r>
          </a:p>
        </c:rich>
      </c:tx>
      <c:layout>
        <c:manualLayout>
          <c:xMode val="edge"/>
          <c:yMode val="edge"/>
          <c:x val="0.29000429816265699"/>
          <c:y val="2.34284733349572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74"/>
          <c:h val="0.72920065252854915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Plots'!$L$75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Plots'!$M$75:$R$75</c:f>
              <c:numCache>
                <c:formatCode>0.00</c:formatCode>
                <c:ptCount val="6"/>
                <c:pt idx="0">
                  <c:v>2133.942</c:v>
                </c:pt>
                <c:pt idx="1">
                  <c:v>2009.6979000000001</c:v>
                </c:pt>
                <c:pt idx="2">
                  <c:v>1913.4086</c:v>
                </c:pt>
                <c:pt idx="3">
                  <c:v>1845.0740999999998</c:v>
                </c:pt>
                <c:pt idx="4">
                  <c:v>1804.6943999999999</c:v>
                </c:pt>
                <c:pt idx="5">
                  <c:v>1792.2694999999999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4E-4F37-B5AB-8505516D5B6A}"/>
            </c:ext>
          </c:extLst>
        </c:ser>
        <c:ser>
          <c:idx val="1"/>
          <c:order val="1"/>
          <c:tx>
            <c:strRef>
              <c:f>'Quadratic Plots'!$L$76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Plots'!$M$76:$R$76</c:f>
              <c:numCache>
                <c:formatCode>0.00</c:formatCode>
                <c:ptCount val="6"/>
                <c:pt idx="0">
                  <c:v>1969.8</c:v>
                </c:pt>
                <c:pt idx="1">
                  <c:v>1860.2374</c:v>
                </c:pt>
                <c:pt idx="2">
                  <c:v>1778.6296</c:v>
                </c:pt>
                <c:pt idx="3">
                  <c:v>1724.9765999999997</c:v>
                </c:pt>
                <c:pt idx="4">
                  <c:v>1699.2783999999999</c:v>
                </c:pt>
                <c:pt idx="5">
                  <c:v>1701.5349999999999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4E-4F37-B5AB-8505516D5B6A}"/>
            </c:ext>
          </c:extLst>
        </c:ser>
        <c:ser>
          <c:idx val="2"/>
          <c:order val="2"/>
          <c:tx>
            <c:strRef>
              <c:f>'Quadratic Plots'!$L$77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Plots'!$M$77:$R$77</c:f>
              <c:numCache>
                <c:formatCode>0.00</c:formatCode>
                <c:ptCount val="6"/>
                <c:pt idx="0">
                  <c:v>1805.6579999999999</c:v>
                </c:pt>
                <c:pt idx="1">
                  <c:v>1710.7768999999998</c:v>
                </c:pt>
                <c:pt idx="2">
                  <c:v>1643.8506</c:v>
                </c:pt>
                <c:pt idx="3">
                  <c:v>1604.8790999999997</c:v>
                </c:pt>
                <c:pt idx="4">
                  <c:v>1593.8624</c:v>
                </c:pt>
                <c:pt idx="5">
                  <c:v>1610.8004999999998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4E-4F37-B5AB-8505516D5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205376"/>
        <c:axId val="58947776"/>
      </c:lineChart>
      <c:catAx>
        <c:axId val="12720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7776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09E-2"/>
              <c:y val="0.470414169220488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27205376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511E-2"/>
          <c:w val="0.52718990294989543"/>
          <c:h val="4.0783034257748881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Age by Quadratic Change over Sessions</a:t>
            </a:r>
          </a:p>
        </c:rich>
      </c:tx>
      <c:layout>
        <c:manualLayout>
          <c:xMode val="edge"/>
          <c:yMode val="edge"/>
          <c:x val="0.27729283242055758"/>
          <c:y val="2.0710106033448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34"/>
          <c:h val="0.72920065252854871"/>
        </c:manualLayout>
      </c:layout>
      <c:lineChart>
        <c:grouping val="standard"/>
        <c:varyColors val="0"/>
        <c:ser>
          <c:idx val="0"/>
          <c:order val="0"/>
          <c:tx>
            <c:strRef>
              <c:f>'Quadratic Plots'!$L$5</c:f>
              <c:strCache>
                <c:ptCount val="1"/>
                <c:pt idx="0">
                  <c:v>Age 74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Plots'!$M$5:$R$5</c:f>
              <c:numCache>
                <c:formatCode>0.00</c:formatCode>
                <c:ptCount val="6"/>
                <c:pt idx="0">
                  <c:v>1776.3947600000001</c:v>
                </c:pt>
                <c:pt idx="1">
                  <c:v>1698.0820307999998</c:v>
                </c:pt>
                <c:pt idx="2">
                  <c:v>1639.6732352000001</c:v>
                </c:pt>
                <c:pt idx="3">
                  <c:v>1601.1683731999999</c:v>
                </c:pt>
                <c:pt idx="4">
                  <c:v>1582.5674448000004</c:v>
                </c:pt>
                <c:pt idx="5">
                  <c:v>1583.8704499999999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9A-4285-A438-A6543A52B619}"/>
            </c:ext>
          </c:extLst>
        </c:ser>
        <c:ser>
          <c:idx val="1"/>
          <c:order val="1"/>
          <c:tx>
            <c:strRef>
              <c:f>'Quadratic Plots'!$L$6</c:f>
              <c:strCache>
                <c:ptCount val="1"/>
                <c:pt idx="0">
                  <c:v>Age 80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Plots'!$M$6:$R$6</c:f>
              <c:numCache>
                <c:formatCode>0.00</c:formatCode>
                <c:ptCount val="6"/>
                <c:pt idx="0">
                  <c:v>1950.692</c:v>
                </c:pt>
                <c:pt idx="1">
                  <c:v>1842.8369399999999</c:v>
                </c:pt>
                <c:pt idx="2">
                  <c:v>1762.93676</c:v>
                </c:pt>
                <c:pt idx="3">
                  <c:v>1710.99146</c:v>
                </c:pt>
                <c:pt idx="4">
                  <c:v>1687.0010400000001</c:v>
                </c:pt>
                <c:pt idx="5">
                  <c:v>1690.9655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9A-4285-A438-A6543A52B619}"/>
            </c:ext>
          </c:extLst>
        </c:ser>
        <c:ser>
          <c:idx val="2"/>
          <c:order val="2"/>
          <c:tx>
            <c:strRef>
              <c:f>'Quadratic Plots'!$L$7</c:f>
              <c:strCache>
                <c:ptCount val="1"/>
                <c:pt idx="0">
                  <c:v>Age 86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'Quadratic Plots'!$M$7:$R$7</c:f>
              <c:numCache>
                <c:formatCode>0.00</c:formatCode>
                <c:ptCount val="6"/>
                <c:pt idx="0">
                  <c:v>2124.9892399999999</c:v>
                </c:pt>
                <c:pt idx="1">
                  <c:v>1987.5918492000001</c:v>
                </c:pt>
                <c:pt idx="2">
                  <c:v>1886.2002848</c:v>
                </c:pt>
                <c:pt idx="3">
                  <c:v>1820.8145468</c:v>
                </c:pt>
                <c:pt idx="4">
                  <c:v>1791.4346351999998</c:v>
                </c:pt>
                <c:pt idx="5">
                  <c:v>1798.0605500000001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9A-4285-A438-A6543A52B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68128"/>
        <c:axId val="58945472"/>
      </c:lineChart>
      <c:catAx>
        <c:axId val="883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89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45472"/>
        <c:scaling>
          <c:orientation val="minMax"/>
          <c:max val="2200"/>
          <c:min val="1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098E-2"/>
              <c:y val="0.47041416922048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8368128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441E-2"/>
          <c:w val="0.52718990294989521"/>
          <c:h val="4.0783034257748825E-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123824</xdr:colOff>
      <xdr:row>8</xdr:row>
      <xdr:rowOff>76200</xdr:rowOff>
    </xdr:from>
    <xdr:to>
      <xdr:col>24</xdr:col>
      <xdr:colOff>190499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123824</xdr:colOff>
      <xdr:row>43</xdr:row>
      <xdr:rowOff>76200</xdr:rowOff>
    </xdr:from>
    <xdr:to>
      <xdr:col>23</xdr:col>
      <xdr:colOff>190499</xdr:colOff>
      <xdr:row>69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142874</xdr:colOff>
      <xdr:row>78</xdr:row>
      <xdr:rowOff>47625</xdr:rowOff>
    </xdr:from>
    <xdr:to>
      <xdr:col>23</xdr:col>
      <xdr:colOff>209549</xdr:colOff>
      <xdr:row>104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123824</xdr:colOff>
      <xdr:row>8</xdr:row>
      <xdr:rowOff>76200</xdr:rowOff>
    </xdr:from>
    <xdr:to>
      <xdr:col>23</xdr:col>
      <xdr:colOff>190499</xdr:colOff>
      <xdr:row>34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1A243BE-E920-4A52-BC35-E54D84B82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workbookViewId="0">
      <selection activeCell="E19" sqref="E19"/>
    </sheetView>
  </sheetViews>
  <sheetFormatPr defaultColWidth="9" defaultRowHeight="14.5" x14ac:dyDescent="0.35"/>
  <cols>
    <col min="1" max="1" width="13.08984375" style="3" customWidth="1"/>
    <col min="2" max="2" width="10.453125" style="3" customWidth="1"/>
    <col min="3" max="3" width="9" style="3"/>
    <col min="4" max="4" width="10.08984375" style="3" customWidth="1"/>
    <col min="5" max="5" width="9.6328125" style="3" customWidth="1"/>
    <col min="6" max="6" width="1.08984375" style="3" customWidth="1"/>
    <col min="7" max="7" width="11" style="3" customWidth="1"/>
    <col min="8" max="16384" width="9" style="3"/>
  </cols>
  <sheetData>
    <row r="1" spans="1:7" x14ac:dyDescent="0.35">
      <c r="B1" s="30" t="s">
        <v>31</v>
      </c>
      <c r="C1" s="30"/>
      <c r="D1" s="30"/>
      <c r="E1" s="30"/>
      <c r="G1" s="11" t="s">
        <v>32</v>
      </c>
    </row>
    <row r="2" spans="1:7" s="9" customFormat="1" ht="43.5" x14ac:dyDescent="0.35">
      <c r="A2" s="10" t="s">
        <v>51</v>
      </c>
      <c r="B2" s="10" t="s">
        <v>29</v>
      </c>
      <c r="C2" s="10" t="s">
        <v>25</v>
      </c>
      <c r="D2" s="10" t="s">
        <v>26</v>
      </c>
      <c r="E2" s="10" t="s">
        <v>27</v>
      </c>
      <c r="G2" s="10" t="s">
        <v>30</v>
      </c>
    </row>
    <row r="3" spans="1:7" x14ac:dyDescent="0.35">
      <c r="A3" s="3" t="s">
        <v>28</v>
      </c>
      <c r="B3" s="3">
        <v>284311.48599999998</v>
      </c>
      <c r="C3" s="3">
        <v>17673</v>
      </c>
      <c r="D3" s="3">
        <v>6</v>
      </c>
      <c r="E3" s="3">
        <v>1</v>
      </c>
      <c r="G3" s="7">
        <f>B3/(B3+(C3/(D3*E3)))</f>
        <v>0.98974611534773949</v>
      </c>
    </row>
    <row r="4" spans="1:7" x14ac:dyDescent="0.35">
      <c r="A4" s="3" t="s">
        <v>23</v>
      </c>
      <c r="B4" s="3">
        <v>63954.18</v>
      </c>
      <c r="C4" s="3">
        <v>17673</v>
      </c>
      <c r="D4" s="3">
        <v>6</v>
      </c>
      <c r="E4" s="3">
        <v>0.13911850000000001</v>
      </c>
      <c r="G4" s="7">
        <f>B4/(B4+(C4/(D4*E4)))</f>
        <v>0.75128158150520663</v>
      </c>
    </row>
    <row r="5" spans="1:7" x14ac:dyDescent="0.35">
      <c r="A5" s="3" t="s">
        <v>24</v>
      </c>
      <c r="B5" s="3">
        <v>2617.2800000000002</v>
      </c>
      <c r="C5" s="3">
        <v>17673</v>
      </c>
      <c r="D5" s="3">
        <v>6</v>
      </c>
      <c r="E5" s="3">
        <v>2.2258952999999999</v>
      </c>
      <c r="G5" s="7">
        <f>B5/(B5+(C5/(D5*E5)))</f>
        <v>0.66418855379625852</v>
      </c>
    </row>
    <row r="7" spans="1:7" x14ac:dyDescent="0.35">
      <c r="B7" s="30" t="s">
        <v>31</v>
      </c>
      <c r="C7" s="30"/>
      <c r="D7" s="30"/>
      <c r="E7" s="30"/>
      <c r="G7" s="11" t="s">
        <v>32</v>
      </c>
    </row>
    <row r="8" spans="1:7" ht="43.5" x14ac:dyDescent="0.35">
      <c r="A8" s="10" t="s">
        <v>50</v>
      </c>
      <c r="B8" s="10" t="s">
        <v>29</v>
      </c>
      <c r="C8" s="10" t="s">
        <v>25</v>
      </c>
      <c r="D8" s="10" t="s">
        <v>26</v>
      </c>
      <c r="E8" s="10" t="s">
        <v>27</v>
      </c>
      <c r="F8" s="9"/>
      <c r="G8" s="10" t="s">
        <v>30</v>
      </c>
    </row>
    <row r="9" spans="1:7" x14ac:dyDescent="0.35">
      <c r="A9" s="3" t="s">
        <v>28</v>
      </c>
      <c r="B9" s="3">
        <v>276206</v>
      </c>
      <c r="C9" s="3">
        <v>20298</v>
      </c>
      <c r="D9" s="3">
        <v>6</v>
      </c>
      <c r="E9" s="3">
        <v>1</v>
      </c>
      <c r="G9" s="7">
        <f>B9/(B9+(C9/(D9*E9)))</f>
        <v>0.98790009621265495</v>
      </c>
    </row>
    <row r="10" spans="1:7" x14ac:dyDescent="0.35">
      <c r="A10" s="3" t="s">
        <v>52</v>
      </c>
      <c r="B10" s="3">
        <v>25840</v>
      </c>
      <c r="C10" s="3">
        <v>20298</v>
      </c>
      <c r="D10" s="3">
        <v>6</v>
      </c>
      <c r="E10" s="3">
        <v>2.9214875999999999</v>
      </c>
      <c r="G10" s="7">
        <f>B10/(B10+(C10/(D10*E10)))</f>
        <v>0.9571089367346971</v>
      </c>
    </row>
    <row r="11" spans="1:7" x14ac:dyDescent="0.35">
      <c r="A11" s="3" t="s">
        <v>53</v>
      </c>
      <c r="B11" s="3">
        <v>634.47</v>
      </c>
      <c r="C11" s="3">
        <v>20298</v>
      </c>
      <c r="D11" s="3">
        <v>6</v>
      </c>
      <c r="E11" s="3">
        <v>79.269696999999994</v>
      </c>
      <c r="G11" s="7">
        <f>B11/(B11+(C11/(D11*E11)))</f>
        <v>0.93697515545541898</v>
      </c>
    </row>
  </sheetData>
  <mergeCells count="2">
    <mergeCell ref="B1:E1"/>
    <mergeCell ref="B7:E7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1" sqref="L1:O1"/>
    </sheetView>
  </sheetViews>
  <sheetFormatPr defaultColWidth="9" defaultRowHeight="13" x14ac:dyDescent="0.3"/>
  <cols>
    <col min="1" max="1" width="42" style="15" customWidth="1"/>
    <col min="2" max="2" width="7.6328125" style="17" bestFit="1" customWidth="1"/>
    <col min="3" max="3" width="8.36328125" style="17" bestFit="1" customWidth="1"/>
    <col min="4" max="4" width="8" style="17" bestFit="1" customWidth="1"/>
    <col min="5" max="5" width="7.6328125" style="29" bestFit="1" customWidth="1"/>
    <col min="6" max="6" width="1.453125" style="15" customWidth="1"/>
    <col min="7" max="7" width="7.90625" style="20" bestFit="1" customWidth="1"/>
    <col min="8" max="8" width="8.36328125" style="20" bestFit="1" customWidth="1"/>
    <col min="9" max="9" width="7.90625" style="20" bestFit="1" customWidth="1"/>
    <col min="10" max="10" width="8.54296875" style="20" bestFit="1" customWidth="1"/>
    <col min="11" max="11" width="1.453125" style="15" customWidth="1"/>
    <col min="12" max="256" width="9" style="15"/>
    <col min="257" max="16384" width="9" style="16"/>
  </cols>
  <sheetData>
    <row r="1" spans="1:15" ht="52.4" customHeight="1" x14ac:dyDescent="0.3">
      <c r="A1" s="12" t="s">
        <v>33</v>
      </c>
      <c r="B1" s="13" t="s">
        <v>25</v>
      </c>
      <c r="C1" s="13" t="s">
        <v>34</v>
      </c>
      <c r="D1" s="13" t="s">
        <v>39</v>
      </c>
      <c r="E1" s="28" t="s">
        <v>40</v>
      </c>
      <c r="F1" s="12"/>
      <c r="G1" s="14" t="s">
        <v>66</v>
      </c>
      <c r="H1" s="14" t="s">
        <v>67</v>
      </c>
      <c r="I1" s="14" t="s">
        <v>68</v>
      </c>
      <c r="J1" s="14" t="s">
        <v>69</v>
      </c>
      <c r="K1" s="12"/>
      <c r="L1" s="12" t="s">
        <v>70</v>
      </c>
      <c r="M1" s="12" t="s">
        <v>71</v>
      </c>
      <c r="N1" s="12" t="s">
        <v>72</v>
      </c>
      <c r="O1" s="12" t="s">
        <v>74</v>
      </c>
    </row>
    <row r="3" spans="1:15" x14ac:dyDescent="0.3">
      <c r="A3" s="15" t="s">
        <v>45</v>
      </c>
      <c r="B3" s="17">
        <v>17673</v>
      </c>
      <c r="C3" s="17">
        <v>284312</v>
      </c>
      <c r="D3" s="17">
        <v>63954</v>
      </c>
      <c r="E3" s="29">
        <v>2617</v>
      </c>
      <c r="G3" s="19"/>
      <c r="H3" s="19"/>
      <c r="I3" s="19"/>
      <c r="J3" s="19"/>
    </row>
    <row r="4" spans="1:15" ht="14.5" x14ac:dyDescent="0.35">
      <c r="A4" s="15" t="s">
        <v>46</v>
      </c>
      <c r="B4" s="17">
        <v>17673</v>
      </c>
      <c r="C4" s="17">
        <v>254285</v>
      </c>
      <c r="D4" s="17">
        <v>62742</v>
      </c>
      <c r="E4" s="29">
        <v>2593.6</v>
      </c>
      <c r="G4" s="24">
        <f t="shared" ref="G4:J7" si="0">(B$3-B4)/B$3</f>
        <v>0</v>
      </c>
      <c r="H4" s="24">
        <f t="shared" si="0"/>
        <v>0.10561284785728355</v>
      </c>
      <c r="I4" s="24">
        <f t="shared" si="0"/>
        <v>1.8951121118303781E-2</v>
      </c>
      <c r="J4" s="24">
        <f t="shared" si="0"/>
        <v>8.9415361100497106E-3</v>
      </c>
    </row>
    <row r="5" spans="1:15" ht="14.5" x14ac:dyDescent="0.35">
      <c r="A5" s="15" t="s">
        <v>47</v>
      </c>
      <c r="B5" s="17">
        <v>17673</v>
      </c>
      <c r="C5" s="17">
        <v>242192</v>
      </c>
      <c r="D5" s="17">
        <v>63222</v>
      </c>
      <c r="E5" s="29">
        <v>2411.5500000000002</v>
      </c>
      <c r="G5" s="24">
        <f t="shared" si="0"/>
        <v>0</v>
      </c>
      <c r="H5" s="24">
        <f t="shared" si="0"/>
        <v>0.14814710599622949</v>
      </c>
      <c r="I5" s="24">
        <f t="shared" si="0"/>
        <v>1.1445726616005254E-2</v>
      </c>
      <c r="J5" s="24">
        <f t="shared" si="0"/>
        <v>7.8505922812380516E-2</v>
      </c>
      <c r="L5" s="23">
        <f>G5-G4</f>
        <v>0</v>
      </c>
      <c r="M5" s="23">
        <f t="shared" ref="M5:O5" si="1">H5-H4</f>
        <v>4.2534258138945943E-2</v>
      </c>
      <c r="N5" s="23">
        <f t="shared" si="1"/>
        <v>-7.5053945022985277E-3</v>
      </c>
      <c r="O5" s="23">
        <f t="shared" si="1"/>
        <v>6.956438670233081E-2</v>
      </c>
    </row>
    <row r="6" spans="1:15" ht="14.5" x14ac:dyDescent="0.35">
      <c r="A6" s="15" t="s">
        <v>48</v>
      </c>
      <c r="B6" s="17">
        <v>17673</v>
      </c>
      <c r="C6" s="17">
        <v>246919</v>
      </c>
      <c r="D6" s="17">
        <v>63495</v>
      </c>
      <c r="E6" s="29">
        <v>2446.0500000000002</v>
      </c>
      <c r="G6" s="24">
        <f t="shared" si="0"/>
        <v>0</v>
      </c>
      <c r="H6" s="24">
        <f t="shared" si="0"/>
        <v>0.13152100509299644</v>
      </c>
      <c r="I6" s="24">
        <f t="shared" si="0"/>
        <v>7.1770334928229667E-3</v>
      </c>
      <c r="J6" s="24">
        <f t="shared" si="0"/>
        <v>6.5322888803973952E-2</v>
      </c>
      <c r="L6" s="23">
        <f t="shared" ref="L6" si="2">G6-G5</f>
        <v>0</v>
      </c>
      <c r="M6" s="23">
        <f t="shared" ref="M6" si="3">H6-H5</f>
        <v>-1.6626100903233049E-2</v>
      </c>
      <c r="N6" s="23">
        <f t="shared" ref="N6" si="4">I6-I5</f>
        <v>-4.2686931231822869E-3</v>
      </c>
      <c r="O6" s="23">
        <f t="shared" ref="O6" si="5">J6-J5</f>
        <v>-1.3183034008406563E-2</v>
      </c>
    </row>
    <row r="7" spans="1:15" ht="14.5" x14ac:dyDescent="0.35">
      <c r="A7" s="15" t="s">
        <v>49</v>
      </c>
      <c r="B7" s="17">
        <v>17673</v>
      </c>
      <c r="C7" s="17">
        <v>244192</v>
      </c>
      <c r="D7" s="17">
        <v>62984</v>
      </c>
      <c r="E7" s="29">
        <v>2446.4</v>
      </c>
      <c r="G7" s="24">
        <f t="shared" si="0"/>
        <v>0</v>
      </c>
      <c r="H7" s="24">
        <f t="shared" si="0"/>
        <v>0.14111258054531642</v>
      </c>
      <c r="I7" s="24">
        <f t="shared" si="0"/>
        <v>1.5167151390061607E-2</v>
      </c>
      <c r="J7" s="24">
        <f t="shared" si="0"/>
        <v>6.5189147879251022E-2</v>
      </c>
      <c r="L7" s="23">
        <f>G7-G5</f>
        <v>0</v>
      </c>
      <c r="M7" s="23">
        <f t="shared" ref="M7:O7" si="6">H7-H5</f>
        <v>-7.0345254509130706E-3</v>
      </c>
      <c r="N7" s="23">
        <f t="shared" si="6"/>
        <v>3.721424774056353E-3</v>
      </c>
      <c r="O7" s="23">
        <f t="shared" si="6"/>
        <v>-1.3316774933129494E-2</v>
      </c>
    </row>
    <row r="8" spans="1:15" s="15" customFormat="1" ht="14.5" x14ac:dyDescent="0.35">
      <c r="A8" s="21"/>
      <c r="B8" s="17"/>
      <c r="C8" s="17"/>
      <c r="D8" s="17"/>
      <c r="E8" s="29"/>
      <c r="G8" s="22"/>
      <c r="H8" s="22"/>
      <c r="I8" s="22"/>
      <c r="J8" s="22"/>
    </row>
    <row r="9" spans="1:15" s="15" customFormat="1" x14ac:dyDescent="0.3">
      <c r="B9" s="13"/>
      <c r="C9" s="13" t="s">
        <v>37</v>
      </c>
      <c r="D9" s="13" t="s">
        <v>38</v>
      </c>
      <c r="E9" s="29"/>
      <c r="G9" s="20"/>
      <c r="H9" s="20"/>
      <c r="I9" s="20"/>
      <c r="J9" s="20"/>
    </row>
    <row r="10" spans="1:15" s="15" customFormat="1" x14ac:dyDescent="0.3">
      <c r="A10" s="15" t="s">
        <v>64</v>
      </c>
      <c r="B10" s="27"/>
      <c r="C10" s="27">
        <v>3.7400000000000003E-2</v>
      </c>
      <c r="D10" s="27"/>
      <c r="E10" s="29"/>
      <c r="G10" s="20"/>
      <c r="H10" s="20"/>
      <c r="I10" s="20"/>
      <c r="J10" s="20"/>
    </row>
    <row r="11" spans="1:15" s="15" customFormat="1" x14ac:dyDescent="0.3">
      <c r="A11" s="15" t="s">
        <v>65</v>
      </c>
      <c r="B11" s="27"/>
      <c r="C11" s="27">
        <v>0.10755000000000001</v>
      </c>
      <c r="D11" s="27">
        <f>C11-C10</f>
        <v>7.0150000000000004E-2</v>
      </c>
      <c r="E11" s="29"/>
      <c r="G11" s="20"/>
      <c r="H11" s="20"/>
      <c r="I11" s="20"/>
      <c r="J11" s="20"/>
    </row>
    <row r="12" spans="1:15" s="15" customFormat="1" x14ac:dyDescent="0.3">
      <c r="A12" s="15" t="s">
        <v>63</v>
      </c>
      <c r="B12" s="27"/>
      <c r="C12" s="27">
        <v>0.16131000000000001</v>
      </c>
      <c r="D12" s="27">
        <f>C12-C11</f>
        <v>5.3760000000000002E-2</v>
      </c>
      <c r="E12" s="29"/>
      <c r="G12" s="20"/>
      <c r="H12" s="20"/>
      <c r="I12" s="20"/>
      <c r="J12" s="20"/>
    </row>
    <row r="13" spans="1:15" s="15" customFormat="1" x14ac:dyDescent="0.3">
      <c r="A13" s="15" t="s">
        <v>62</v>
      </c>
      <c r="B13" s="27"/>
      <c r="C13" s="27">
        <v>0.17363000000000001</v>
      </c>
      <c r="D13" s="27">
        <f>C13-C12</f>
        <v>1.2319999999999998E-2</v>
      </c>
      <c r="E13" s="29"/>
      <c r="G13" s="20"/>
      <c r="H13" s="20"/>
      <c r="I13" s="20"/>
      <c r="J13" s="20"/>
    </row>
    <row r="14" spans="1:15" s="15" customFormat="1" x14ac:dyDescent="0.3">
      <c r="A14" s="15" t="s">
        <v>61</v>
      </c>
      <c r="C14" s="15">
        <v>0.16245999999999999</v>
      </c>
      <c r="D14" s="27">
        <f>C14-C12</f>
        <v>1.1499999999999844E-3</v>
      </c>
      <c r="E14" s="29"/>
      <c r="G14" s="20"/>
      <c r="H14" s="20"/>
      <c r="I14" s="20"/>
      <c r="J14" s="20"/>
    </row>
    <row r="15" spans="1:15" s="15" customFormat="1" x14ac:dyDescent="0.3">
      <c r="B15" s="26"/>
      <c r="C15" s="26"/>
      <c r="D15" s="26"/>
      <c r="E15" s="29"/>
      <c r="G15" s="20"/>
      <c r="H15" s="20"/>
      <c r="I15" s="20"/>
      <c r="J15" s="20"/>
    </row>
    <row r="16" spans="1:15" s="15" customFormat="1" x14ac:dyDescent="0.3">
      <c r="B16" s="26"/>
      <c r="C16" s="26"/>
      <c r="D16" s="26"/>
      <c r="E16" s="29"/>
      <c r="G16" s="20"/>
      <c r="H16" s="20"/>
      <c r="I16" s="20"/>
      <c r="J16" s="20"/>
    </row>
    <row r="17" spans="1:256" s="15" customFormat="1" x14ac:dyDescent="0.3">
      <c r="B17" s="26"/>
      <c r="C17" s="26"/>
      <c r="D17" s="26"/>
      <c r="E17" s="29"/>
      <c r="G17" s="20"/>
      <c r="H17" s="20"/>
      <c r="I17" s="20"/>
      <c r="J17" s="20"/>
    </row>
    <row r="18" spans="1:256" s="17" customFormat="1" x14ac:dyDescent="0.3">
      <c r="A18" s="15"/>
      <c r="B18" s="26"/>
      <c r="C18" s="26"/>
      <c r="D18" s="26"/>
      <c r="E18" s="29"/>
      <c r="F18" s="15"/>
      <c r="G18" s="20"/>
      <c r="H18" s="20"/>
      <c r="I18" s="20"/>
      <c r="J18" s="20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  <c r="GR18" s="15"/>
      <c r="GS18" s="15"/>
      <c r="GT18" s="15"/>
      <c r="GU18" s="15"/>
      <c r="GV18" s="15"/>
      <c r="GW18" s="15"/>
      <c r="GX18" s="15"/>
      <c r="GY18" s="15"/>
      <c r="GZ18" s="15"/>
      <c r="HA18" s="15"/>
      <c r="HB18" s="15"/>
      <c r="HC18" s="15"/>
      <c r="HD18" s="15"/>
      <c r="HE18" s="15"/>
      <c r="HF18" s="15"/>
      <c r="HG18" s="15"/>
      <c r="HH18" s="15"/>
      <c r="HI18" s="15"/>
      <c r="HJ18" s="15"/>
      <c r="HK18" s="15"/>
      <c r="HL18" s="15"/>
      <c r="HM18" s="15"/>
      <c r="HN18" s="15"/>
      <c r="HO18" s="15"/>
      <c r="HP18" s="15"/>
      <c r="HQ18" s="15"/>
      <c r="HR18" s="15"/>
      <c r="HS18" s="15"/>
      <c r="HT18" s="15"/>
      <c r="HU18" s="15"/>
      <c r="HV18" s="15"/>
      <c r="HW18" s="15"/>
      <c r="HX18" s="15"/>
      <c r="HY18" s="15"/>
      <c r="HZ18" s="15"/>
      <c r="IA18" s="15"/>
      <c r="IB18" s="15"/>
      <c r="IC18" s="15"/>
      <c r="ID18" s="15"/>
      <c r="IE18" s="15"/>
      <c r="IF18" s="15"/>
      <c r="IG18" s="15"/>
      <c r="IH18" s="15"/>
      <c r="II18" s="15"/>
      <c r="IJ18" s="15"/>
      <c r="IK18" s="15"/>
      <c r="IL18" s="15"/>
      <c r="IM18" s="15"/>
      <c r="IN18" s="15"/>
      <c r="IO18" s="15"/>
      <c r="IP18" s="15"/>
      <c r="IQ18" s="15"/>
      <c r="IR18" s="15"/>
      <c r="IS18" s="15"/>
      <c r="IT18" s="15"/>
      <c r="IU18" s="15"/>
      <c r="IV18" s="15"/>
    </row>
    <row r="19" spans="1:256" s="17" customFormat="1" x14ac:dyDescent="0.3">
      <c r="A19" s="15"/>
      <c r="B19" s="26"/>
      <c r="C19" s="26"/>
      <c r="D19" s="26"/>
      <c r="E19" s="29"/>
      <c r="F19" s="15"/>
      <c r="G19" s="20"/>
      <c r="H19" s="20"/>
      <c r="I19" s="20"/>
      <c r="J19" s="20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  <c r="IS19" s="15"/>
      <c r="IT19" s="15"/>
      <c r="IU19" s="15"/>
      <c r="IV19" s="15"/>
    </row>
    <row r="20" spans="1:256" s="17" customFormat="1" x14ac:dyDescent="0.3">
      <c r="A20" s="15"/>
      <c r="B20" s="26"/>
      <c r="C20" s="26"/>
      <c r="D20" s="26"/>
      <c r="E20" s="29"/>
      <c r="F20" s="15"/>
      <c r="G20" s="20"/>
      <c r="H20" s="20"/>
      <c r="I20" s="20"/>
      <c r="J20" s="20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  <c r="IS20" s="15"/>
      <c r="IT20" s="15"/>
      <c r="IU20" s="15"/>
      <c r="IV20" s="15"/>
    </row>
    <row r="21" spans="1:256" s="17" customFormat="1" x14ac:dyDescent="0.3">
      <c r="A21" s="15"/>
      <c r="B21" s="26"/>
      <c r="C21" s="26"/>
      <c r="D21" s="26"/>
      <c r="E21" s="29"/>
      <c r="F21" s="15"/>
      <c r="G21" s="20"/>
      <c r="H21" s="20"/>
      <c r="I21" s="20"/>
      <c r="J21" s="20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  <c r="IS21" s="15"/>
      <c r="IT21" s="15"/>
      <c r="IU21" s="15"/>
      <c r="IV21" s="15"/>
    </row>
    <row r="22" spans="1:256" s="17" customFormat="1" x14ac:dyDescent="0.3">
      <c r="A22" s="15"/>
      <c r="B22" s="26"/>
      <c r="C22" s="26"/>
      <c r="D22" s="26"/>
      <c r="E22" s="29"/>
      <c r="F22" s="15"/>
      <c r="G22" s="20"/>
      <c r="H22" s="20"/>
      <c r="I22" s="20"/>
      <c r="J22" s="20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  <c r="IS22" s="15"/>
      <c r="IT22" s="15"/>
      <c r="IU22" s="15"/>
      <c r="IV22" s="15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2"/>
  <sheetViews>
    <sheetView workbookViewId="0">
      <selection activeCell="B20" sqref="B20"/>
    </sheetView>
  </sheetViews>
  <sheetFormatPr defaultColWidth="9.08984375" defaultRowHeight="14.5" x14ac:dyDescent="0.35"/>
  <cols>
    <col min="1" max="6" width="8.90625" style="2" customWidth="1"/>
    <col min="7" max="7" width="3.08984375" style="2" customWidth="1"/>
    <col min="8" max="8" width="9.36328125" style="2" bestFit="1" customWidth="1"/>
    <col min="9" max="9" width="9.36328125" style="2" customWidth="1"/>
    <col min="10" max="10" width="9.90625" style="2" customWidth="1"/>
    <col min="11" max="11" width="10.54296875" style="2" bestFit="1" customWidth="1"/>
    <col min="12" max="12" width="3.54296875" style="2" customWidth="1"/>
    <col min="13" max="13" width="13.90625" style="3" customWidth="1"/>
    <col min="14" max="16384" width="9.08984375" style="3"/>
  </cols>
  <sheetData>
    <row r="1" spans="1:19" x14ac:dyDescent="0.35">
      <c r="A1" s="1" t="s">
        <v>22</v>
      </c>
    </row>
    <row r="2" spans="1:19" x14ac:dyDescent="0.35">
      <c r="A2" s="1" t="s">
        <v>15</v>
      </c>
    </row>
    <row r="3" spans="1:19" x14ac:dyDescent="0.35">
      <c r="A3" s="31" t="s">
        <v>4</v>
      </c>
      <c r="B3" s="31"/>
      <c r="C3" s="31"/>
      <c r="D3" s="31"/>
      <c r="E3" s="31"/>
      <c r="F3" s="31"/>
      <c r="H3" s="31" t="s">
        <v>6</v>
      </c>
      <c r="I3" s="31"/>
      <c r="J3" s="31"/>
      <c r="N3" s="31" t="s">
        <v>7</v>
      </c>
      <c r="O3" s="31"/>
      <c r="P3" s="31"/>
      <c r="Q3" s="31"/>
      <c r="R3" s="31"/>
      <c r="S3" s="31"/>
    </row>
    <row r="4" spans="1:19" x14ac:dyDescent="0.35">
      <c r="A4" s="2" t="s">
        <v>0</v>
      </c>
      <c r="B4" s="2" t="s">
        <v>16</v>
      </c>
      <c r="C4" s="2" t="s">
        <v>17</v>
      </c>
      <c r="D4" s="2" t="s">
        <v>8</v>
      </c>
      <c r="E4" s="2" t="s">
        <v>20</v>
      </c>
      <c r="F4" s="2" t="s">
        <v>21</v>
      </c>
      <c r="H4" s="2" t="s">
        <v>18</v>
      </c>
      <c r="I4" s="2" t="s">
        <v>19</v>
      </c>
      <c r="J4" s="2" t="s">
        <v>11</v>
      </c>
      <c r="K4" s="4" t="s">
        <v>1</v>
      </c>
      <c r="L4" s="4"/>
      <c r="N4" s="2">
        <v>1</v>
      </c>
      <c r="O4" s="2">
        <v>2</v>
      </c>
      <c r="P4" s="2">
        <v>3</v>
      </c>
      <c r="Q4" s="2">
        <v>4</v>
      </c>
      <c r="R4" s="2">
        <v>5</v>
      </c>
      <c r="S4" s="2">
        <v>6</v>
      </c>
    </row>
    <row r="5" spans="1:19" x14ac:dyDescent="0.35">
      <c r="A5" s="2">
        <v>1982.64</v>
      </c>
      <c r="B5" s="2">
        <v>-162.16</v>
      </c>
      <c r="C5" s="2">
        <v>-35.066899999999997</v>
      </c>
      <c r="D5" s="2">
        <v>-27.12</v>
      </c>
      <c r="E5" s="2">
        <v>-4.7141000000000002</v>
      </c>
      <c r="F5" s="2">
        <v>3.3475999999999999</v>
      </c>
      <c r="H5" s="2">
        <v>0</v>
      </c>
      <c r="I5" s="2">
        <v>0</v>
      </c>
      <c r="J5" s="2">
        <v>-5</v>
      </c>
      <c r="K5" s="5">
        <f>A5 + (B5*H5) + (C5*I5) + (D5*J5) + (E5*H5*J5) + (F5*I5*J5)</f>
        <v>2118.2400000000002</v>
      </c>
      <c r="L5" s="5"/>
      <c r="M5" s="3" t="s">
        <v>12</v>
      </c>
      <c r="N5" s="5">
        <f>K5</f>
        <v>2118.2400000000002</v>
      </c>
      <c r="O5" s="5">
        <f>K6</f>
        <v>1979.6505</v>
      </c>
      <c r="P5" s="5">
        <f>K7</f>
        <v>1927.8455999999999</v>
      </c>
      <c r="Q5" s="6">
        <f>K8</f>
        <v>1876.0407</v>
      </c>
      <c r="R5" s="6">
        <f>K9</f>
        <v>1824.2358000000002</v>
      </c>
      <c r="S5" s="6">
        <f>K10</f>
        <v>1772.4309000000001</v>
      </c>
    </row>
    <row r="6" spans="1:19" x14ac:dyDescent="0.35">
      <c r="A6" s="2">
        <v>1982.64</v>
      </c>
      <c r="B6" s="2">
        <v>-162.16</v>
      </c>
      <c r="C6" s="2">
        <v>-35.066899999999997</v>
      </c>
      <c r="D6" s="2">
        <v>-27.12</v>
      </c>
      <c r="E6" s="2">
        <v>-4.7141000000000002</v>
      </c>
      <c r="F6" s="2">
        <v>3.3475999999999999</v>
      </c>
      <c r="H6" s="2">
        <v>1</v>
      </c>
      <c r="I6" s="2">
        <v>0</v>
      </c>
      <c r="J6" s="2">
        <v>-5</v>
      </c>
      <c r="K6" s="5">
        <f t="shared" ref="K6:K22" si="0">A6 + (B6*H6) + (C6*I6) + (D6*J6) + (E6*H6*J6) + (F6*I6*J6)</f>
        <v>1979.6505</v>
      </c>
      <c r="L6" s="5"/>
      <c r="M6" s="3" t="s">
        <v>13</v>
      </c>
      <c r="N6" s="5">
        <f>K11</f>
        <v>1982.64</v>
      </c>
      <c r="O6" s="5">
        <f>K12</f>
        <v>1820.48</v>
      </c>
      <c r="P6" s="5">
        <f>K13</f>
        <v>1785.4131</v>
      </c>
      <c r="Q6" s="6">
        <f>K14</f>
        <v>1750.3462</v>
      </c>
      <c r="R6" s="6">
        <f>K15</f>
        <v>1715.2793000000001</v>
      </c>
      <c r="S6" s="6">
        <f>K16</f>
        <v>1680.2124000000001</v>
      </c>
    </row>
    <row r="7" spans="1:19" x14ac:dyDescent="0.35">
      <c r="A7" s="2">
        <v>1982.64</v>
      </c>
      <c r="B7" s="2">
        <v>-162.16</v>
      </c>
      <c r="C7" s="2">
        <v>-35.066899999999997</v>
      </c>
      <c r="D7" s="2">
        <v>-27.12</v>
      </c>
      <c r="E7" s="2">
        <v>-4.7141000000000002</v>
      </c>
      <c r="F7" s="2">
        <v>3.3475999999999999</v>
      </c>
      <c r="H7" s="2">
        <v>1</v>
      </c>
      <c r="I7" s="2">
        <v>1</v>
      </c>
      <c r="J7" s="2">
        <v>-5</v>
      </c>
      <c r="K7" s="5">
        <f t="shared" si="0"/>
        <v>1927.8455999999999</v>
      </c>
      <c r="L7" s="5"/>
      <c r="M7" s="3" t="s">
        <v>14</v>
      </c>
      <c r="N7" s="5">
        <f>K17</f>
        <v>1847.0400000000002</v>
      </c>
      <c r="O7" s="5">
        <f>K18</f>
        <v>1661.3095000000001</v>
      </c>
      <c r="P7" s="5">
        <f>K19</f>
        <v>1642.9806000000001</v>
      </c>
      <c r="Q7" s="6">
        <f>K20</f>
        <v>1624.6516999999999</v>
      </c>
      <c r="R7" s="6">
        <f>K21</f>
        <v>1606.3228000000001</v>
      </c>
      <c r="S7" s="6">
        <f>K22</f>
        <v>1587.9939000000002</v>
      </c>
    </row>
    <row r="8" spans="1:19" x14ac:dyDescent="0.35">
      <c r="A8" s="2">
        <v>1982.64</v>
      </c>
      <c r="B8" s="2">
        <v>-162.16</v>
      </c>
      <c r="C8" s="2">
        <v>-35.066899999999997</v>
      </c>
      <c r="D8" s="2">
        <v>-27.12</v>
      </c>
      <c r="E8" s="2">
        <v>-4.7141000000000002</v>
      </c>
      <c r="F8" s="2">
        <v>3.3475999999999999</v>
      </c>
      <c r="H8" s="2">
        <v>1</v>
      </c>
      <c r="I8" s="2">
        <v>2</v>
      </c>
      <c r="J8" s="2">
        <v>-5</v>
      </c>
      <c r="K8" s="5">
        <f t="shared" si="0"/>
        <v>1876.0407</v>
      </c>
      <c r="L8" s="5"/>
      <c r="N8" s="7"/>
      <c r="O8" s="7"/>
    </row>
    <row r="9" spans="1:19" x14ac:dyDescent="0.35">
      <c r="A9" s="2">
        <v>1982.64</v>
      </c>
      <c r="B9" s="2">
        <v>-162.16</v>
      </c>
      <c r="C9" s="2">
        <v>-35.066899999999997</v>
      </c>
      <c r="D9" s="2">
        <v>-27.12</v>
      </c>
      <c r="E9" s="2">
        <v>-4.7141000000000002</v>
      </c>
      <c r="F9" s="2">
        <v>3.3475999999999999</v>
      </c>
      <c r="H9" s="2">
        <v>1</v>
      </c>
      <c r="I9" s="2">
        <v>3</v>
      </c>
      <c r="J9" s="2">
        <v>-5</v>
      </c>
      <c r="K9" s="5">
        <f t="shared" si="0"/>
        <v>1824.2358000000002</v>
      </c>
      <c r="L9" s="5"/>
      <c r="N9" s="7"/>
      <c r="O9" s="7"/>
    </row>
    <row r="10" spans="1:19" x14ac:dyDescent="0.35">
      <c r="A10" s="2">
        <v>1982.64</v>
      </c>
      <c r="B10" s="2">
        <v>-162.16</v>
      </c>
      <c r="C10" s="2">
        <v>-35.066899999999997</v>
      </c>
      <c r="D10" s="2">
        <v>-27.12</v>
      </c>
      <c r="E10" s="2">
        <v>-4.7141000000000002</v>
      </c>
      <c r="F10" s="2">
        <v>3.3475999999999999</v>
      </c>
      <c r="H10" s="2">
        <v>1</v>
      </c>
      <c r="I10" s="2">
        <v>4</v>
      </c>
      <c r="J10" s="2">
        <v>-5</v>
      </c>
      <c r="K10" s="5">
        <f t="shared" si="0"/>
        <v>1772.4309000000001</v>
      </c>
      <c r="L10" s="5"/>
      <c r="N10" s="7"/>
      <c r="O10" s="7"/>
    </row>
    <row r="11" spans="1:19" x14ac:dyDescent="0.35">
      <c r="A11" s="2">
        <v>1982.64</v>
      </c>
      <c r="B11" s="2">
        <v>-162.16</v>
      </c>
      <c r="C11" s="2">
        <v>-35.066899999999997</v>
      </c>
      <c r="D11" s="2">
        <v>-27.12</v>
      </c>
      <c r="E11" s="2">
        <v>-4.7141000000000002</v>
      </c>
      <c r="F11" s="2">
        <v>3.3475999999999999</v>
      </c>
      <c r="H11" s="2">
        <v>0</v>
      </c>
      <c r="I11" s="2">
        <v>0</v>
      </c>
      <c r="J11" s="2">
        <v>0</v>
      </c>
      <c r="K11" s="5">
        <f t="shared" si="0"/>
        <v>1982.64</v>
      </c>
      <c r="L11" s="5"/>
      <c r="N11" s="7"/>
      <c r="O11" s="7"/>
    </row>
    <row r="12" spans="1:19" x14ac:dyDescent="0.35">
      <c r="A12" s="2">
        <v>1982.64</v>
      </c>
      <c r="B12" s="2">
        <v>-162.16</v>
      </c>
      <c r="C12" s="2">
        <v>-35.066899999999997</v>
      </c>
      <c r="D12" s="2">
        <v>-27.12</v>
      </c>
      <c r="E12" s="2">
        <v>-4.7141000000000002</v>
      </c>
      <c r="F12" s="2">
        <v>3.3475999999999999</v>
      </c>
      <c r="H12" s="2">
        <v>1</v>
      </c>
      <c r="I12" s="2">
        <v>0</v>
      </c>
      <c r="J12" s="2">
        <v>0</v>
      </c>
      <c r="K12" s="5">
        <f t="shared" si="0"/>
        <v>1820.48</v>
      </c>
      <c r="L12" s="5"/>
      <c r="N12" s="7"/>
      <c r="O12" s="7"/>
    </row>
    <row r="13" spans="1:19" x14ac:dyDescent="0.35">
      <c r="A13" s="2">
        <v>1982.64</v>
      </c>
      <c r="B13" s="2">
        <v>-162.16</v>
      </c>
      <c r="C13" s="2">
        <v>-35.066899999999997</v>
      </c>
      <c r="D13" s="2">
        <v>-27.12</v>
      </c>
      <c r="E13" s="2">
        <v>-4.7141000000000002</v>
      </c>
      <c r="F13" s="2">
        <v>3.3475999999999999</v>
      </c>
      <c r="H13" s="2">
        <v>1</v>
      </c>
      <c r="I13" s="2">
        <v>1</v>
      </c>
      <c r="J13" s="2">
        <v>0</v>
      </c>
      <c r="K13" s="5">
        <f t="shared" si="0"/>
        <v>1785.4131</v>
      </c>
      <c r="L13" s="5"/>
      <c r="N13" s="7"/>
      <c r="O13" s="7"/>
    </row>
    <row r="14" spans="1:19" x14ac:dyDescent="0.35">
      <c r="A14" s="2">
        <v>1982.64</v>
      </c>
      <c r="B14" s="2">
        <v>-162.16</v>
      </c>
      <c r="C14" s="2">
        <v>-35.066899999999997</v>
      </c>
      <c r="D14" s="2">
        <v>-27.12</v>
      </c>
      <c r="E14" s="2">
        <v>-4.7141000000000002</v>
      </c>
      <c r="F14" s="2">
        <v>3.3475999999999999</v>
      </c>
      <c r="H14" s="2">
        <v>1</v>
      </c>
      <c r="I14" s="2">
        <v>2</v>
      </c>
      <c r="J14" s="2">
        <v>0</v>
      </c>
      <c r="K14" s="5">
        <f t="shared" si="0"/>
        <v>1750.3462</v>
      </c>
      <c r="L14" s="5"/>
      <c r="N14" s="7"/>
      <c r="O14" s="7"/>
    </row>
    <row r="15" spans="1:19" x14ac:dyDescent="0.35">
      <c r="A15" s="2">
        <v>1982.64</v>
      </c>
      <c r="B15" s="2">
        <v>-162.16</v>
      </c>
      <c r="C15" s="2">
        <v>-35.066899999999997</v>
      </c>
      <c r="D15" s="2">
        <v>-27.12</v>
      </c>
      <c r="E15" s="2">
        <v>-4.7141000000000002</v>
      </c>
      <c r="F15" s="2">
        <v>3.3475999999999999</v>
      </c>
      <c r="H15" s="2">
        <v>1</v>
      </c>
      <c r="I15" s="2">
        <v>3</v>
      </c>
      <c r="J15" s="2">
        <v>0</v>
      </c>
      <c r="K15" s="5">
        <f t="shared" si="0"/>
        <v>1715.2793000000001</v>
      </c>
      <c r="L15" s="5"/>
      <c r="N15" s="7"/>
      <c r="O15" s="7"/>
    </row>
    <row r="16" spans="1:19" x14ac:dyDescent="0.35">
      <c r="A16" s="2">
        <v>1982.64</v>
      </c>
      <c r="B16" s="2">
        <v>-162.16</v>
      </c>
      <c r="C16" s="2">
        <v>-35.066899999999997</v>
      </c>
      <c r="D16" s="2">
        <v>-27.12</v>
      </c>
      <c r="E16" s="2">
        <v>-4.7141000000000002</v>
      </c>
      <c r="F16" s="2">
        <v>3.3475999999999999</v>
      </c>
      <c r="H16" s="2">
        <v>1</v>
      </c>
      <c r="I16" s="2">
        <v>4</v>
      </c>
      <c r="J16" s="2">
        <v>0</v>
      </c>
      <c r="K16" s="5">
        <f t="shared" si="0"/>
        <v>1680.2124000000001</v>
      </c>
      <c r="L16" s="5"/>
      <c r="N16" s="7"/>
      <c r="O16" s="7"/>
    </row>
    <row r="17" spans="1:15" x14ac:dyDescent="0.35">
      <c r="A17" s="2">
        <v>1982.64</v>
      </c>
      <c r="B17" s="2">
        <v>-162.16</v>
      </c>
      <c r="C17" s="2">
        <v>-35.066899999999997</v>
      </c>
      <c r="D17" s="2">
        <v>-27.12</v>
      </c>
      <c r="E17" s="2">
        <v>-4.7141000000000002</v>
      </c>
      <c r="F17" s="2">
        <v>3.3475999999999999</v>
      </c>
      <c r="H17" s="2">
        <v>0</v>
      </c>
      <c r="I17" s="2">
        <v>0</v>
      </c>
      <c r="J17" s="2">
        <v>5</v>
      </c>
      <c r="K17" s="5">
        <f t="shared" si="0"/>
        <v>1847.0400000000002</v>
      </c>
      <c r="L17" s="5"/>
      <c r="N17" s="7"/>
      <c r="O17" s="7"/>
    </row>
    <row r="18" spans="1:15" x14ac:dyDescent="0.35">
      <c r="A18" s="2">
        <v>1982.64</v>
      </c>
      <c r="B18" s="2">
        <v>-162.16</v>
      </c>
      <c r="C18" s="2">
        <v>-35.066899999999997</v>
      </c>
      <c r="D18" s="2">
        <v>-27.12</v>
      </c>
      <c r="E18" s="2">
        <v>-4.7141000000000002</v>
      </c>
      <c r="F18" s="2">
        <v>3.3475999999999999</v>
      </c>
      <c r="H18" s="2">
        <v>1</v>
      </c>
      <c r="I18" s="2">
        <v>0</v>
      </c>
      <c r="J18" s="2">
        <v>5</v>
      </c>
      <c r="K18" s="5">
        <f t="shared" si="0"/>
        <v>1661.3095000000001</v>
      </c>
      <c r="L18" s="5"/>
      <c r="N18" s="7"/>
      <c r="O18" s="7"/>
    </row>
    <row r="19" spans="1:15" x14ac:dyDescent="0.35">
      <c r="A19" s="2">
        <v>1982.64</v>
      </c>
      <c r="B19" s="2">
        <v>-162.16</v>
      </c>
      <c r="C19" s="2">
        <v>-35.066899999999997</v>
      </c>
      <c r="D19" s="2">
        <v>-27.12</v>
      </c>
      <c r="E19" s="2">
        <v>-4.7141000000000002</v>
      </c>
      <c r="F19" s="2">
        <v>3.3475999999999999</v>
      </c>
      <c r="H19" s="2">
        <v>1</v>
      </c>
      <c r="I19" s="2">
        <v>1</v>
      </c>
      <c r="J19" s="2">
        <v>5</v>
      </c>
      <c r="K19" s="5">
        <f t="shared" si="0"/>
        <v>1642.9806000000001</v>
      </c>
      <c r="L19" s="5"/>
      <c r="N19" s="7"/>
      <c r="O19" s="7"/>
    </row>
    <row r="20" spans="1:15" x14ac:dyDescent="0.35">
      <c r="A20" s="2">
        <v>1982.64</v>
      </c>
      <c r="B20" s="2">
        <v>-162.16</v>
      </c>
      <c r="C20" s="2">
        <v>-35.066899999999997</v>
      </c>
      <c r="D20" s="2">
        <v>-27.12</v>
      </c>
      <c r="E20" s="2">
        <v>-4.7141000000000002</v>
      </c>
      <c r="F20" s="2">
        <v>3.3475999999999999</v>
      </c>
      <c r="H20" s="2">
        <v>1</v>
      </c>
      <c r="I20" s="2">
        <v>2</v>
      </c>
      <c r="J20" s="2">
        <v>5</v>
      </c>
      <c r="K20" s="5">
        <f t="shared" si="0"/>
        <v>1624.6516999999999</v>
      </c>
      <c r="L20" s="5"/>
      <c r="N20" s="7"/>
      <c r="O20" s="7"/>
    </row>
    <row r="21" spans="1:15" x14ac:dyDescent="0.35">
      <c r="A21" s="2">
        <v>1982.64</v>
      </c>
      <c r="B21" s="2">
        <v>-162.16</v>
      </c>
      <c r="C21" s="2">
        <v>-35.066899999999997</v>
      </c>
      <c r="D21" s="2">
        <v>-27.12</v>
      </c>
      <c r="E21" s="2">
        <v>-4.7141000000000002</v>
      </c>
      <c r="F21" s="2">
        <v>3.3475999999999999</v>
      </c>
      <c r="H21" s="2">
        <v>1</v>
      </c>
      <c r="I21" s="2">
        <v>3</v>
      </c>
      <c r="J21" s="2">
        <v>5</v>
      </c>
      <c r="K21" s="5">
        <f t="shared" si="0"/>
        <v>1606.3228000000001</v>
      </c>
      <c r="L21" s="5"/>
      <c r="N21" s="7"/>
      <c r="O21" s="7"/>
    </row>
    <row r="22" spans="1:15" x14ac:dyDescent="0.35">
      <c r="A22" s="2">
        <v>1982.64</v>
      </c>
      <c r="B22" s="2">
        <v>-162.16</v>
      </c>
      <c r="C22" s="2">
        <v>-35.066899999999997</v>
      </c>
      <c r="D22" s="2">
        <v>-27.12</v>
      </c>
      <c r="E22" s="2">
        <v>-4.7141000000000002</v>
      </c>
      <c r="F22" s="2">
        <v>3.3475999999999999</v>
      </c>
      <c r="H22" s="2">
        <v>1</v>
      </c>
      <c r="I22" s="2">
        <v>4</v>
      </c>
      <c r="J22" s="2">
        <v>5</v>
      </c>
      <c r="K22" s="5">
        <f t="shared" si="0"/>
        <v>1587.9939000000002</v>
      </c>
      <c r="L22" s="5"/>
      <c r="N22" s="7"/>
      <c r="O22" s="7"/>
    </row>
    <row r="23" spans="1:15" x14ac:dyDescent="0.35">
      <c r="K23" s="8"/>
      <c r="L23" s="8"/>
      <c r="N23" s="7"/>
      <c r="O23" s="7"/>
    </row>
    <row r="24" spans="1:15" x14ac:dyDescent="0.35">
      <c r="K24" s="8"/>
      <c r="L24" s="8"/>
      <c r="N24" s="7"/>
      <c r="O24" s="7"/>
    </row>
    <row r="25" spans="1:15" x14ac:dyDescent="0.35">
      <c r="K25" s="8"/>
      <c r="L25" s="8"/>
      <c r="N25" s="7"/>
      <c r="O25" s="7"/>
    </row>
    <row r="26" spans="1:15" x14ac:dyDescent="0.35">
      <c r="K26" s="8"/>
      <c r="L26" s="8"/>
      <c r="N26" s="7"/>
      <c r="O26" s="7"/>
    </row>
    <row r="27" spans="1:15" x14ac:dyDescent="0.35">
      <c r="K27" s="8"/>
      <c r="L27" s="8"/>
      <c r="N27" s="7"/>
      <c r="O27" s="7"/>
    </row>
    <row r="28" spans="1:15" x14ac:dyDescent="0.35">
      <c r="K28" s="8"/>
      <c r="L28" s="8"/>
      <c r="N28" s="7"/>
      <c r="O28" s="7"/>
    </row>
    <row r="29" spans="1:15" x14ac:dyDescent="0.35">
      <c r="K29" s="8"/>
      <c r="L29" s="8"/>
      <c r="N29" s="7"/>
      <c r="O29" s="7"/>
    </row>
    <row r="30" spans="1:15" x14ac:dyDescent="0.35">
      <c r="K30" s="8"/>
      <c r="L30" s="8"/>
      <c r="N30" s="7"/>
      <c r="O30" s="7"/>
    </row>
    <row r="31" spans="1:15" x14ac:dyDescent="0.35">
      <c r="N31" s="7"/>
      <c r="O31" s="7"/>
    </row>
    <row r="32" spans="1:15" x14ac:dyDescent="0.35">
      <c r="N32" s="7"/>
      <c r="O32" s="7"/>
    </row>
    <row r="33" spans="14:15" x14ac:dyDescent="0.35">
      <c r="N33" s="7"/>
      <c r="O33" s="7"/>
    </row>
    <row r="34" spans="14:15" x14ac:dyDescent="0.35">
      <c r="N34" s="7"/>
      <c r="O34" s="7"/>
    </row>
    <row r="35" spans="14:15" x14ac:dyDescent="0.35">
      <c r="N35" s="7"/>
      <c r="O35" s="7"/>
    </row>
    <row r="36" spans="14:15" x14ac:dyDescent="0.35">
      <c r="N36" s="7"/>
      <c r="O36" s="7"/>
    </row>
    <row r="37" spans="14:15" x14ac:dyDescent="0.35">
      <c r="N37" s="7"/>
      <c r="O37" s="7"/>
    </row>
    <row r="38" spans="14:15" x14ac:dyDescent="0.35">
      <c r="N38" s="7"/>
      <c r="O38" s="7"/>
    </row>
    <row r="39" spans="14:15" x14ac:dyDescent="0.35">
      <c r="N39" s="7"/>
      <c r="O39" s="7"/>
    </row>
    <row r="40" spans="14:15" x14ac:dyDescent="0.35">
      <c r="N40" s="7"/>
      <c r="O40" s="7"/>
    </row>
    <row r="41" spans="14:15" x14ac:dyDescent="0.35">
      <c r="N41" s="7"/>
      <c r="O41" s="7"/>
    </row>
    <row r="42" spans="14:15" x14ac:dyDescent="0.35">
      <c r="N42" s="7"/>
      <c r="O42" s="7"/>
    </row>
    <row r="43" spans="14:15" x14ac:dyDescent="0.35">
      <c r="N43" s="7"/>
      <c r="O43" s="7"/>
    </row>
    <row r="44" spans="14:15" x14ac:dyDescent="0.35">
      <c r="N44" s="7"/>
      <c r="O44" s="7"/>
    </row>
    <row r="45" spans="14:15" x14ac:dyDescent="0.35">
      <c r="N45" s="7"/>
      <c r="O45" s="7"/>
    </row>
    <row r="46" spans="14:15" x14ac:dyDescent="0.35">
      <c r="N46" s="7"/>
      <c r="O46" s="7"/>
    </row>
    <row r="47" spans="14:15" x14ac:dyDescent="0.35">
      <c r="N47" s="7"/>
      <c r="O47" s="7"/>
    </row>
    <row r="48" spans="14:15" x14ac:dyDescent="0.35">
      <c r="N48" s="7"/>
      <c r="O48" s="7"/>
    </row>
    <row r="49" spans="14:15" x14ac:dyDescent="0.35">
      <c r="N49" s="7"/>
      <c r="O49" s="7"/>
    </row>
    <row r="50" spans="14:15" x14ac:dyDescent="0.35">
      <c r="N50" s="7"/>
      <c r="O50" s="7"/>
    </row>
    <row r="51" spans="14:15" x14ac:dyDescent="0.35">
      <c r="N51" s="7"/>
      <c r="O51" s="7"/>
    </row>
    <row r="52" spans="14:15" x14ac:dyDescent="0.35">
      <c r="N52" s="7"/>
      <c r="O52" s="7"/>
    </row>
    <row r="53" spans="14:15" x14ac:dyDescent="0.35">
      <c r="N53" s="7"/>
      <c r="O53" s="7"/>
    </row>
    <row r="54" spans="14:15" x14ac:dyDescent="0.35">
      <c r="N54" s="7"/>
      <c r="O54" s="7"/>
    </row>
    <row r="55" spans="14:15" x14ac:dyDescent="0.35">
      <c r="N55" s="7"/>
      <c r="O55" s="7"/>
    </row>
    <row r="56" spans="14:15" x14ac:dyDescent="0.35">
      <c r="N56" s="7"/>
      <c r="O56" s="7"/>
    </row>
    <row r="57" spans="14:15" x14ac:dyDescent="0.35">
      <c r="N57" s="7"/>
      <c r="O57" s="7"/>
    </row>
    <row r="58" spans="14:15" x14ac:dyDescent="0.35">
      <c r="N58" s="7"/>
      <c r="O58" s="7"/>
    </row>
    <row r="59" spans="14:15" x14ac:dyDescent="0.35">
      <c r="N59" s="7"/>
      <c r="O59" s="7"/>
    </row>
    <row r="60" spans="14:15" x14ac:dyDescent="0.35">
      <c r="N60" s="7"/>
      <c r="O60" s="7"/>
    </row>
    <row r="61" spans="14:15" x14ac:dyDescent="0.35">
      <c r="N61" s="7"/>
      <c r="O61" s="7"/>
    </row>
    <row r="62" spans="14:15" x14ac:dyDescent="0.35">
      <c r="N62" s="7"/>
      <c r="O62" s="7"/>
    </row>
    <row r="63" spans="14:15" x14ac:dyDescent="0.35">
      <c r="N63" s="7"/>
      <c r="O63" s="7"/>
    </row>
    <row r="64" spans="14:15" x14ac:dyDescent="0.35">
      <c r="N64" s="7"/>
      <c r="O64" s="7"/>
    </row>
    <row r="65" spans="14:15" x14ac:dyDescent="0.35">
      <c r="N65" s="7"/>
      <c r="O65" s="7"/>
    </row>
    <row r="66" spans="14:15" x14ac:dyDescent="0.35">
      <c r="N66" s="7"/>
      <c r="O66" s="7"/>
    </row>
    <row r="67" spans="14:15" x14ac:dyDescent="0.35">
      <c r="N67" s="7"/>
      <c r="O67" s="7"/>
    </row>
    <row r="68" spans="14:15" x14ac:dyDescent="0.35">
      <c r="N68" s="7"/>
      <c r="O68" s="7"/>
    </row>
    <row r="69" spans="14:15" x14ac:dyDescent="0.35">
      <c r="N69" s="7"/>
      <c r="O69" s="7"/>
    </row>
    <row r="70" spans="14:15" x14ac:dyDescent="0.35">
      <c r="N70" s="7"/>
      <c r="O70" s="7"/>
    </row>
    <row r="71" spans="14:15" x14ac:dyDescent="0.35">
      <c r="N71" s="7"/>
      <c r="O71" s="7"/>
    </row>
    <row r="72" spans="14:15" x14ac:dyDescent="0.35">
      <c r="N72" s="7"/>
      <c r="O72" s="7"/>
    </row>
  </sheetData>
  <mergeCells count="3">
    <mergeCell ref="A3:F3"/>
    <mergeCell ref="H3:J3"/>
    <mergeCell ref="N3:S3"/>
  </mergeCells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22"/>
  <sheetViews>
    <sheetView zoomScale="115" zoomScaleNormal="11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7" sqref="L7:O7"/>
    </sheetView>
  </sheetViews>
  <sheetFormatPr defaultColWidth="9" defaultRowHeight="13" x14ac:dyDescent="0.3"/>
  <cols>
    <col min="1" max="1" width="40.36328125" style="15" customWidth="1"/>
    <col min="2" max="2" width="7.6328125" style="17" bestFit="1" customWidth="1"/>
    <col min="3" max="3" width="8.36328125" style="17" bestFit="1" customWidth="1"/>
    <col min="4" max="5" width="7.6328125" style="17" bestFit="1" customWidth="1"/>
    <col min="6" max="6" width="1.453125" style="15" customWidth="1"/>
    <col min="7" max="7" width="7.90625" style="20" bestFit="1" customWidth="1"/>
    <col min="8" max="8" width="8.36328125" style="20" bestFit="1" customWidth="1"/>
    <col min="9" max="9" width="7.90625" style="20" bestFit="1" customWidth="1"/>
    <col min="10" max="10" width="8.54296875" style="20" bestFit="1" customWidth="1"/>
    <col min="11" max="11" width="1.453125" style="15" customWidth="1"/>
    <col min="12" max="256" width="9" style="15"/>
    <col min="257" max="16384" width="9" style="16"/>
  </cols>
  <sheetData>
    <row r="1" spans="1:15" ht="52.4" customHeight="1" x14ac:dyDescent="0.3">
      <c r="A1" s="12" t="s">
        <v>33</v>
      </c>
      <c r="B1" s="13" t="s">
        <v>25</v>
      </c>
      <c r="C1" s="13" t="s">
        <v>34</v>
      </c>
      <c r="D1" s="13" t="s">
        <v>35</v>
      </c>
      <c r="E1" s="13" t="s">
        <v>36</v>
      </c>
      <c r="F1" s="12"/>
      <c r="G1" s="14" t="s">
        <v>41</v>
      </c>
      <c r="H1" s="14" t="s">
        <v>42</v>
      </c>
      <c r="I1" s="14" t="s">
        <v>43</v>
      </c>
      <c r="J1" s="14" t="s">
        <v>44</v>
      </c>
      <c r="K1" s="12"/>
      <c r="L1" s="12" t="s">
        <v>70</v>
      </c>
      <c r="M1" s="12" t="s">
        <v>71</v>
      </c>
      <c r="N1" s="12" t="s">
        <v>72</v>
      </c>
      <c r="O1" s="12" t="s">
        <v>74</v>
      </c>
    </row>
    <row r="3" spans="1:15" x14ac:dyDescent="0.3">
      <c r="A3" s="15" t="s">
        <v>55</v>
      </c>
      <c r="B3" s="17">
        <v>20298</v>
      </c>
      <c r="C3" s="17">
        <v>276208</v>
      </c>
      <c r="D3" s="17">
        <v>25840</v>
      </c>
      <c r="E3" s="18">
        <v>634.47</v>
      </c>
      <c r="G3" s="19"/>
      <c r="H3" s="19"/>
      <c r="I3" s="19"/>
      <c r="J3" s="19"/>
    </row>
    <row r="4" spans="1:15" ht="14.5" x14ac:dyDescent="0.35">
      <c r="A4" s="15" t="s">
        <v>54</v>
      </c>
      <c r="B4" s="17">
        <v>20298</v>
      </c>
      <c r="C4" s="17">
        <v>247693</v>
      </c>
      <c r="D4" s="17">
        <v>25082</v>
      </c>
      <c r="E4" s="18">
        <v>629.58000000000004</v>
      </c>
      <c r="G4" s="24">
        <f>(B$3-B4)/B$3</f>
        <v>0</v>
      </c>
      <c r="H4" s="24">
        <f t="shared" ref="H4:J4" si="0">(C$3-C4)/C$3</f>
        <v>0.10323741528123732</v>
      </c>
      <c r="I4" s="24">
        <f t="shared" si="0"/>
        <v>2.93343653250774E-2</v>
      </c>
      <c r="J4" s="24">
        <f t="shared" si="0"/>
        <v>7.7072201995365989E-3</v>
      </c>
    </row>
    <row r="5" spans="1:15" ht="14.5" x14ac:dyDescent="0.35">
      <c r="A5" s="15" t="s">
        <v>56</v>
      </c>
      <c r="B5" s="17">
        <v>20298</v>
      </c>
      <c r="C5" s="17">
        <v>235541</v>
      </c>
      <c r="D5" s="17">
        <v>25228</v>
      </c>
      <c r="E5" s="18">
        <v>614.47</v>
      </c>
      <c r="G5" s="24">
        <f t="shared" ref="G5:G6" si="1">(B$3-B5)/B$3</f>
        <v>0</v>
      </c>
      <c r="H5" s="24">
        <f t="shared" ref="H5:H7" si="2">(C$3-C5)/C$3</f>
        <v>0.14723324451138273</v>
      </c>
      <c r="I5" s="24">
        <f t="shared" ref="I5:I7" si="3">(D$3-D5)/D$3</f>
        <v>2.368421052631579E-2</v>
      </c>
      <c r="J5" s="24">
        <f t="shared" ref="J5:J7" si="4">(E$3-E5)/E$3</f>
        <v>3.1522373004239761E-2</v>
      </c>
      <c r="L5" s="23">
        <f>G5-G4</f>
        <v>0</v>
      </c>
      <c r="M5" s="23">
        <f t="shared" ref="M5:O5" si="5">H5-H4</f>
        <v>4.3995829230145403E-2</v>
      </c>
      <c r="N5" s="23">
        <f t="shared" si="5"/>
        <v>-5.6501547987616099E-3</v>
      </c>
      <c r="O5" s="23">
        <f t="shared" si="5"/>
        <v>2.3815152804703161E-2</v>
      </c>
    </row>
    <row r="6" spans="1:15" ht="14.5" x14ac:dyDescent="0.35">
      <c r="A6" s="15" t="s">
        <v>59</v>
      </c>
      <c r="B6" s="17">
        <v>20298</v>
      </c>
      <c r="C6" s="17">
        <v>235911</v>
      </c>
      <c r="D6" s="17">
        <v>25709</v>
      </c>
      <c r="E6" s="18">
        <v>629.58000000000004</v>
      </c>
      <c r="G6" s="24">
        <f t="shared" si="1"/>
        <v>0</v>
      </c>
      <c r="H6" s="24">
        <f t="shared" si="2"/>
        <v>0.14589367433238717</v>
      </c>
      <c r="I6" s="24">
        <f t="shared" si="3"/>
        <v>5.0696594427244585E-3</v>
      </c>
      <c r="J6" s="24">
        <f t="shared" si="4"/>
        <v>7.7072201995365989E-3</v>
      </c>
      <c r="L6" s="23">
        <f>G6-G4</f>
        <v>0</v>
      </c>
      <c r="M6" s="23">
        <f t="shared" ref="M6:O6" si="6">H6-H4</f>
        <v>4.265625905114985E-2</v>
      </c>
      <c r="N6" s="23">
        <f t="shared" si="6"/>
        <v>-2.4264705882352942E-2</v>
      </c>
      <c r="O6" s="23">
        <f t="shared" si="6"/>
        <v>0</v>
      </c>
    </row>
    <row r="7" spans="1:15" ht="14.5" x14ac:dyDescent="0.35">
      <c r="A7" s="15" t="s">
        <v>60</v>
      </c>
      <c r="B7" s="17">
        <v>20298</v>
      </c>
      <c r="C7" s="17">
        <v>241037</v>
      </c>
      <c r="D7" s="17">
        <v>25780</v>
      </c>
      <c r="E7" s="18">
        <v>628.4</v>
      </c>
      <c r="G7" s="24">
        <f>(B$3-B7)/B$3</f>
        <v>0</v>
      </c>
      <c r="H7" s="24">
        <f t="shared" si="2"/>
        <v>0.12733519666338411</v>
      </c>
      <c r="I7" s="24">
        <f t="shared" si="3"/>
        <v>2.3219814241486067E-3</v>
      </c>
      <c r="J7" s="24">
        <f t="shared" si="4"/>
        <v>9.5670402067868452E-3</v>
      </c>
      <c r="L7" s="23">
        <f>G7-G6</f>
        <v>0</v>
      </c>
      <c r="M7" s="23">
        <f t="shared" ref="M7" si="7">H7-H6</f>
        <v>-1.8558477669003065E-2</v>
      </c>
      <c r="N7" s="23">
        <f t="shared" ref="N7" si="8">I7-I6</f>
        <v>-2.7476780185758517E-3</v>
      </c>
      <c r="O7" s="23">
        <f t="shared" ref="O7" si="9">J7-J6</f>
        <v>1.8598200072502463E-3</v>
      </c>
    </row>
    <row r="8" spans="1:15" ht="14.5" x14ac:dyDescent="0.35">
      <c r="A8" s="21"/>
      <c r="G8" s="24"/>
      <c r="H8" s="24"/>
      <c r="I8" s="24"/>
      <c r="J8" s="24"/>
    </row>
    <row r="9" spans="1:15" x14ac:dyDescent="0.3">
      <c r="B9" s="13"/>
      <c r="C9" s="13" t="s">
        <v>37</v>
      </c>
      <c r="D9" s="13" t="s">
        <v>38</v>
      </c>
    </row>
    <row r="10" spans="1:15" x14ac:dyDescent="0.3">
      <c r="A10" s="15" t="s">
        <v>64</v>
      </c>
      <c r="B10" s="25"/>
      <c r="C10" s="25">
        <v>3.6740000000000002E-2</v>
      </c>
      <c r="D10" s="25"/>
    </row>
    <row r="11" spans="1:15" x14ac:dyDescent="0.3">
      <c r="A11" s="15" t="s">
        <v>65</v>
      </c>
      <c r="B11" s="25"/>
      <c r="C11" s="25">
        <v>0.10685</v>
      </c>
      <c r="D11" s="25">
        <f>C11-C10</f>
        <v>7.0110000000000006E-2</v>
      </c>
    </row>
    <row r="12" spans="1:15" x14ac:dyDescent="0.3">
      <c r="A12" s="15" t="s">
        <v>63</v>
      </c>
      <c r="B12" s="25"/>
      <c r="C12" s="25">
        <v>0.16086</v>
      </c>
      <c r="D12" s="25">
        <f>C12-C11</f>
        <v>5.4010000000000002E-2</v>
      </c>
    </row>
    <row r="13" spans="1:15" x14ac:dyDescent="0.3">
      <c r="A13" s="15" t="s">
        <v>73</v>
      </c>
      <c r="B13" s="25"/>
      <c r="C13" s="25">
        <v>0.16006000000000001</v>
      </c>
      <c r="D13" s="25">
        <f>C13-C11</f>
        <v>5.3210000000000007E-2</v>
      </c>
    </row>
    <row r="14" spans="1:15" x14ac:dyDescent="0.3">
      <c r="A14" s="15" t="s">
        <v>62</v>
      </c>
      <c r="B14" s="25"/>
      <c r="C14" s="25">
        <v>0.17230999999999999</v>
      </c>
      <c r="D14" s="25">
        <f>C14-C13</f>
        <v>1.2249999999999983E-2</v>
      </c>
    </row>
    <row r="15" spans="1:15" x14ac:dyDescent="0.3">
      <c r="B15" s="26"/>
      <c r="C15" s="26"/>
      <c r="D15" s="26"/>
    </row>
    <row r="16" spans="1:15" x14ac:dyDescent="0.3">
      <c r="B16" s="26"/>
      <c r="C16" s="26"/>
      <c r="D16" s="26"/>
    </row>
    <row r="17" spans="2:4" x14ac:dyDescent="0.3">
      <c r="B17" s="26"/>
      <c r="C17" s="26"/>
      <c r="D17" s="26"/>
    </row>
    <row r="18" spans="2:4" x14ac:dyDescent="0.3">
      <c r="B18" s="26"/>
      <c r="C18" s="26"/>
      <c r="D18" s="26"/>
    </row>
    <row r="19" spans="2:4" x14ac:dyDescent="0.3">
      <c r="B19" s="26"/>
      <c r="C19" s="26"/>
      <c r="D19" s="26"/>
    </row>
    <row r="20" spans="2:4" x14ac:dyDescent="0.3">
      <c r="B20" s="26"/>
      <c r="C20" s="26"/>
      <c r="D20" s="26"/>
    </row>
    <row r="21" spans="2:4" x14ac:dyDescent="0.3">
      <c r="B21" s="26"/>
      <c r="C21" s="26"/>
      <c r="D21" s="26"/>
    </row>
    <row r="22" spans="2:4" x14ac:dyDescent="0.3">
      <c r="B22" s="26"/>
      <c r="C22" s="26"/>
      <c r="D22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46"/>
  <sheetViews>
    <sheetView tabSelected="1" workbookViewId="0">
      <selection activeCell="J29" sqref="J29"/>
    </sheetView>
  </sheetViews>
  <sheetFormatPr defaultColWidth="9.08984375" defaultRowHeight="14.5" x14ac:dyDescent="0.35"/>
  <cols>
    <col min="1" max="6" width="8.90625" style="2" customWidth="1"/>
    <col min="7" max="7" width="3.08984375" style="2" customWidth="1"/>
    <col min="8" max="8" width="9.36328125" style="2" bestFit="1" customWidth="1"/>
    <col min="9" max="9" width="9.90625" style="2" customWidth="1"/>
    <col min="10" max="10" width="10.54296875" style="2" bestFit="1" customWidth="1"/>
    <col min="11" max="11" width="3.54296875" style="2" customWidth="1"/>
    <col min="12" max="12" width="13.90625" style="3" customWidth="1"/>
    <col min="13" max="16384" width="9.08984375" style="3"/>
  </cols>
  <sheetData>
    <row r="1" spans="1:18" x14ac:dyDescent="0.35">
      <c r="A1" s="1" t="s">
        <v>75</v>
      </c>
    </row>
    <row r="2" spans="1:18" x14ac:dyDescent="0.35">
      <c r="A2" s="1"/>
    </row>
    <row r="3" spans="1:18" x14ac:dyDescent="0.35">
      <c r="A3" s="31" t="s">
        <v>4</v>
      </c>
      <c r="B3" s="31"/>
      <c r="C3" s="31"/>
      <c r="D3" s="31"/>
      <c r="E3" s="31"/>
      <c r="F3" s="31"/>
      <c r="H3" s="31" t="s">
        <v>6</v>
      </c>
      <c r="I3" s="31"/>
      <c r="M3" s="31" t="s">
        <v>7</v>
      </c>
      <c r="N3" s="31"/>
      <c r="O3" s="31"/>
      <c r="P3" s="31"/>
      <c r="Q3" s="31"/>
      <c r="R3" s="31"/>
    </row>
    <row r="4" spans="1:18" x14ac:dyDescent="0.35">
      <c r="A4" s="2" t="s">
        <v>0</v>
      </c>
      <c r="B4" s="2" t="s">
        <v>2</v>
      </c>
      <c r="C4" s="2" t="s">
        <v>3</v>
      </c>
      <c r="D4" s="2" t="s">
        <v>76</v>
      </c>
      <c r="E4" s="2" t="s">
        <v>77</v>
      </c>
      <c r="F4" s="2" t="s">
        <v>78</v>
      </c>
      <c r="H4" s="2" t="s">
        <v>5</v>
      </c>
      <c r="I4" s="2" t="s">
        <v>79</v>
      </c>
      <c r="J4" s="4" t="s">
        <v>1</v>
      </c>
      <c r="K4" s="4"/>
      <c r="M4" s="2">
        <v>1</v>
      </c>
      <c r="N4" s="2">
        <v>2</v>
      </c>
      <c r="O4" s="2">
        <v>3</v>
      </c>
      <c r="P4" s="2">
        <v>4</v>
      </c>
      <c r="Q4" s="2">
        <v>5</v>
      </c>
      <c r="R4" s="2">
        <v>6</v>
      </c>
    </row>
    <row r="5" spans="1:18" x14ac:dyDescent="0.35">
      <c r="A5" s="2">
        <v>1950.692</v>
      </c>
      <c r="B5" s="2">
        <v>-121.8325</v>
      </c>
      <c r="C5" s="2">
        <v>13.97744</v>
      </c>
      <c r="D5" s="2">
        <v>29.04954</v>
      </c>
      <c r="E5" s="2">
        <v>-5.5946340000000001</v>
      </c>
      <c r="F5" s="2">
        <v>0.67091219999999996</v>
      </c>
      <c r="H5" s="2">
        <v>0</v>
      </c>
      <c r="I5" s="2">
        <v>-6</v>
      </c>
      <c r="J5" s="5">
        <f>A5 + (B5*H5) + (C5*H5*H5) + (D5*I5) + (E5*H5*I5) + (F5*H5*H5*I5)</f>
        <v>1776.3947600000001</v>
      </c>
      <c r="K5" s="5"/>
      <c r="L5" s="3" t="s">
        <v>80</v>
      </c>
      <c r="M5" s="5">
        <f>J5</f>
        <v>1776.3947600000001</v>
      </c>
      <c r="N5" s="5">
        <f>J6</f>
        <v>1698.0820307999998</v>
      </c>
      <c r="O5" s="5">
        <f>J7</f>
        <v>1639.6732352000001</v>
      </c>
      <c r="P5" s="6">
        <f>J8</f>
        <v>1601.1683731999999</v>
      </c>
      <c r="Q5" s="6">
        <f>J9</f>
        <v>1582.5674448000004</v>
      </c>
      <c r="R5" s="6">
        <f>J10</f>
        <v>1583.8704499999999</v>
      </c>
    </row>
    <row r="6" spans="1:18" x14ac:dyDescent="0.35">
      <c r="A6" s="2">
        <v>1950.692</v>
      </c>
      <c r="B6" s="2">
        <v>-121.8325</v>
      </c>
      <c r="C6" s="2">
        <v>13.97744</v>
      </c>
      <c r="D6" s="2">
        <v>29.04954</v>
      </c>
      <c r="E6" s="2">
        <v>-5.5946340000000001</v>
      </c>
      <c r="F6" s="2">
        <v>0.67091219999999996</v>
      </c>
      <c r="H6" s="2">
        <v>1</v>
      </c>
      <c r="I6" s="2">
        <v>-6</v>
      </c>
      <c r="J6" s="5">
        <f t="shared" ref="J6:J22" si="0">A6 + (B6*H6) + (C6*H6*H6) + (D6*I6) + (E6*H6*I6) + (F6*H6*H6*I6)</f>
        <v>1698.0820307999998</v>
      </c>
      <c r="K6" s="5"/>
      <c r="L6" s="3" t="s">
        <v>81</v>
      </c>
      <c r="M6" s="5">
        <f>J11</f>
        <v>1950.692</v>
      </c>
      <c r="N6" s="5">
        <f>J12</f>
        <v>1842.8369399999999</v>
      </c>
      <c r="O6" s="5">
        <f>J13</f>
        <v>1762.93676</v>
      </c>
      <c r="P6" s="6">
        <f>J14</f>
        <v>1710.99146</v>
      </c>
      <c r="Q6" s="6">
        <f>J15</f>
        <v>1687.0010400000001</v>
      </c>
      <c r="R6" s="6">
        <f>J16</f>
        <v>1690.9655</v>
      </c>
    </row>
    <row r="7" spans="1:18" x14ac:dyDescent="0.35">
      <c r="A7" s="2">
        <v>1950.692</v>
      </c>
      <c r="B7" s="2">
        <v>-121.8325</v>
      </c>
      <c r="C7" s="2">
        <v>13.97744</v>
      </c>
      <c r="D7" s="2">
        <v>29.04954</v>
      </c>
      <c r="E7" s="2">
        <v>-5.5946340000000001</v>
      </c>
      <c r="F7" s="2">
        <v>0.67091219999999996</v>
      </c>
      <c r="H7" s="2">
        <v>2</v>
      </c>
      <c r="I7" s="2">
        <v>-6</v>
      </c>
      <c r="J7" s="5">
        <f t="shared" si="0"/>
        <v>1639.6732352000001</v>
      </c>
      <c r="K7" s="5"/>
      <c r="L7" s="3" t="s">
        <v>82</v>
      </c>
      <c r="M7" s="5">
        <f>J17</f>
        <v>2124.9892399999999</v>
      </c>
      <c r="N7" s="5">
        <f>J18</f>
        <v>1987.5918492000001</v>
      </c>
      <c r="O7" s="5">
        <f>J19</f>
        <v>1886.2002848</v>
      </c>
      <c r="P7" s="6">
        <f>J20</f>
        <v>1820.8145468</v>
      </c>
      <c r="Q7" s="6">
        <f>J21</f>
        <v>1791.4346351999998</v>
      </c>
      <c r="R7" s="6">
        <f>J22</f>
        <v>1798.0605500000001</v>
      </c>
    </row>
    <row r="8" spans="1:18" x14ac:dyDescent="0.35">
      <c r="A8" s="2">
        <v>1950.692</v>
      </c>
      <c r="B8" s="2">
        <v>-121.8325</v>
      </c>
      <c r="C8" s="2">
        <v>13.97744</v>
      </c>
      <c r="D8" s="2">
        <v>29.04954</v>
      </c>
      <c r="E8" s="2">
        <v>-5.5946340000000001</v>
      </c>
      <c r="F8" s="2">
        <v>0.67091219999999996</v>
      </c>
      <c r="H8" s="2">
        <v>3</v>
      </c>
      <c r="I8" s="2">
        <v>-6</v>
      </c>
      <c r="J8" s="5">
        <f t="shared" si="0"/>
        <v>1601.1683731999999</v>
      </c>
      <c r="K8" s="5"/>
      <c r="M8" s="7"/>
      <c r="N8" s="7"/>
    </row>
    <row r="9" spans="1:18" x14ac:dyDescent="0.35">
      <c r="A9" s="2">
        <v>1950.692</v>
      </c>
      <c r="B9" s="2">
        <v>-121.8325</v>
      </c>
      <c r="C9" s="2">
        <v>13.97744</v>
      </c>
      <c r="D9" s="2">
        <v>29.04954</v>
      </c>
      <c r="E9" s="2">
        <v>-5.5946340000000001</v>
      </c>
      <c r="F9" s="2">
        <v>0.67091219999999996</v>
      </c>
      <c r="H9" s="2">
        <v>4</v>
      </c>
      <c r="I9" s="2">
        <v>-6</v>
      </c>
      <c r="J9" s="5">
        <f t="shared" si="0"/>
        <v>1582.5674448000004</v>
      </c>
      <c r="K9" s="5"/>
      <c r="M9" s="7"/>
      <c r="N9" s="7"/>
    </row>
    <row r="10" spans="1:18" x14ac:dyDescent="0.35">
      <c r="A10" s="2">
        <v>1950.692</v>
      </c>
      <c r="B10" s="2">
        <v>-121.8325</v>
      </c>
      <c r="C10" s="2">
        <v>13.97744</v>
      </c>
      <c r="D10" s="2">
        <v>29.04954</v>
      </c>
      <c r="E10" s="2">
        <v>-5.5946340000000001</v>
      </c>
      <c r="F10" s="2">
        <v>0.67091219999999996</v>
      </c>
      <c r="H10" s="2">
        <v>5</v>
      </c>
      <c r="I10" s="2">
        <v>-6</v>
      </c>
      <c r="J10" s="5">
        <f t="shared" si="0"/>
        <v>1583.8704499999999</v>
      </c>
      <c r="K10" s="5"/>
      <c r="M10" s="7"/>
      <c r="N10" s="7"/>
    </row>
    <row r="11" spans="1:18" x14ac:dyDescent="0.35">
      <c r="A11" s="2">
        <v>1950.692</v>
      </c>
      <c r="B11" s="2">
        <v>-121.8325</v>
      </c>
      <c r="C11" s="2">
        <v>13.97744</v>
      </c>
      <c r="D11" s="2">
        <v>29.04954</v>
      </c>
      <c r="E11" s="2">
        <v>-5.5946340000000001</v>
      </c>
      <c r="F11" s="2">
        <v>0.67091219999999996</v>
      </c>
      <c r="H11" s="2">
        <v>0</v>
      </c>
      <c r="I11" s="2">
        <v>0</v>
      </c>
      <c r="J11" s="5">
        <f t="shared" si="0"/>
        <v>1950.692</v>
      </c>
      <c r="K11" s="5"/>
      <c r="M11" s="7"/>
      <c r="N11" s="7"/>
    </row>
    <row r="12" spans="1:18" x14ac:dyDescent="0.35">
      <c r="A12" s="2">
        <v>1950.692</v>
      </c>
      <c r="B12" s="2">
        <v>-121.8325</v>
      </c>
      <c r="C12" s="2">
        <v>13.97744</v>
      </c>
      <c r="D12" s="2">
        <v>29.04954</v>
      </c>
      <c r="E12" s="2">
        <v>-5.5946340000000001</v>
      </c>
      <c r="F12" s="2">
        <v>0.67091219999999996</v>
      </c>
      <c r="H12" s="2">
        <v>1</v>
      </c>
      <c r="I12" s="2">
        <v>0</v>
      </c>
      <c r="J12" s="5">
        <f t="shared" si="0"/>
        <v>1842.8369399999999</v>
      </c>
      <c r="K12" s="5"/>
      <c r="M12" s="7"/>
      <c r="N12" s="7"/>
    </row>
    <row r="13" spans="1:18" x14ac:dyDescent="0.35">
      <c r="A13" s="2">
        <v>1950.692</v>
      </c>
      <c r="B13" s="2">
        <v>-121.8325</v>
      </c>
      <c r="C13" s="2">
        <v>13.97744</v>
      </c>
      <c r="D13" s="2">
        <v>29.04954</v>
      </c>
      <c r="E13" s="2">
        <v>-5.5946340000000001</v>
      </c>
      <c r="F13" s="2">
        <v>0.67091219999999996</v>
      </c>
      <c r="H13" s="2">
        <v>2</v>
      </c>
      <c r="I13" s="2">
        <v>0</v>
      </c>
      <c r="J13" s="5">
        <f t="shared" si="0"/>
        <v>1762.93676</v>
      </c>
      <c r="K13" s="5"/>
      <c r="M13" s="7"/>
      <c r="N13" s="7"/>
    </row>
    <row r="14" spans="1:18" x14ac:dyDescent="0.35">
      <c r="A14" s="2">
        <v>1950.692</v>
      </c>
      <c r="B14" s="2">
        <v>-121.8325</v>
      </c>
      <c r="C14" s="2">
        <v>13.97744</v>
      </c>
      <c r="D14" s="2">
        <v>29.04954</v>
      </c>
      <c r="E14" s="2">
        <v>-5.5946340000000001</v>
      </c>
      <c r="F14" s="2">
        <v>0.67091219999999996</v>
      </c>
      <c r="H14" s="2">
        <v>3</v>
      </c>
      <c r="I14" s="2">
        <v>0</v>
      </c>
      <c r="J14" s="5">
        <f t="shared" si="0"/>
        <v>1710.99146</v>
      </c>
      <c r="K14" s="5"/>
      <c r="M14" s="7"/>
      <c r="N14" s="7"/>
    </row>
    <row r="15" spans="1:18" x14ac:dyDescent="0.35">
      <c r="A15" s="2">
        <v>1950.692</v>
      </c>
      <c r="B15" s="2">
        <v>-121.8325</v>
      </c>
      <c r="C15" s="2">
        <v>13.97744</v>
      </c>
      <c r="D15" s="2">
        <v>29.04954</v>
      </c>
      <c r="E15" s="2">
        <v>-5.5946340000000001</v>
      </c>
      <c r="F15" s="2">
        <v>0.67091219999999996</v>
      </c>
      <c r="H15" s="2">
        <v>4</v>
      </c>
      <c r="I15" s="2">
        <v>0</v>
      </c>
      <c r="J15" s="5">
        <f t="shared" si="0"/>
        <v>1687.0010400000001</v>
      </c>
      <c r="K15" s="5"/>
      <c r="M15" s="7"/>
      <c r="N15" s="7"/>
    </row>
    <row r="16" spans="1:18" x14ac:dyDescent="0.35">
      <c r="A16" s="2">
        <v>1950.692</v>
      </c>
      <c r="B16" s="2">
        <v>-121.8325</v>
      </c>
      <c r="C16" s="2">
        <v>13.97744</v>
      </c>
      <c r="D16" s="2">
        <v>29.04954</v>
      </c>
      <c r="E16" s="2">
        <v>-5.5946340000000001</v>
      </c>
      <c r="F16" s="2">
        <v>0.67091219999999996</v>
      </c>
      <c r="H16" s="2">
        <v>5</v>
      </c>
      <c r="I16" s="2">
        <v>0</v>
      </c>
      <c r="J16" s="5">
        <f t="shared" si="0"/>
        <v>1690.9655</v>
      </c>
      <c r="K16" s="5"/>
      <c r="M16" s="7"/>
      <c r="N16" s="7"/>
    </row>
    <row r="17" spans="1:14" x14ac:dyDescent="0.35">
      <c r="A17" s="2">
        <v>1950.692</v>
      </c>
      <c r="B17" s="2">
        <v>-121.8325</v>
      </c>
      <c r="C17" s="2">
        <v>13.97744</v>
      </c>
      <c r="D17" s="2">
        <v>29.04954</v>
      </c>
      <c r="E17" s="2">
        <v>-5.5946340000000001</v>
      </c>
      <c r="F17" s="2">
        <v>0.67091219999999996</v>
      </c>
      <c r="H17" s="2">
        <v>0</v>
      </c>
      <c r="I17" s="2">
        <v>6</v>
      </c>
      <c r="J17" s="5">
        <f t="shared" si="0"/>
        <v>2124.9892399999999</v>
      </c>
      <c r="K17" s="5"/>
      <c r="M17" s="7"/>
      <c r="N17" s="7"/>
    </row>
    <row r="18" spans="1:14" x14ac:dyDescent="0.35">
      <c r="A18" s="2">
        <v>1950.692</v>
      </c>
      <c r="B18" s="2">
        <v>-121.8325</v>
      </c>
      <c r="C18" s="2">
        <v>13.97744</v>
      </c>
      <c r="D18" s="2">
        <v>29.04954</v>
      </c>
      <c r="E18" s="2">
        <v>-5.5946340000000001</v>
      </c>
      <c r="F18" s="2">
        <v>0.67091219999999996</v>
      </c>
      <c r="H18" s="2">
        <v>1</v>
      </c>
      <c r="I18" s="2">
        <v>6</v>
      </c>
      <c r="J18" s="5">
        <f t="shared" si="0"/>
        <v>1987.5918492000001</v>
      </c>
      <c r="K18" s="5"/>
      <c r="M18" s="7"/>
      <c r="N18" s="7"/>
    </row>
    <row r="19" spans="1:14" x14ac:dyDescent="0.35">
      <c r="A19" s="2">
        <v>1950.692</v>
      </c>
      <c r="B19" s="2">
        <v>-121.8325</v>
      </c>
      <c r="C19" s="2">
        <v>13.97744</v>
      </c>
      <c r="D19" s="2">
        <v>29.04954</v>
      </c>
      <c r="E19" s="2">
        <v>-5.5946340000000001</v>
      </c>
      <c r="F19" s="2">
        <v>0.67091219999999996</v>
      </c>
      <c r="H19" s="2">
        <v>2</v>
      </c>
      <c r="I19" s="2">
        <v>6</v>
      </c>
      <c r="J19" s="5">
        <f t="shared" si="0"/>
        <v>1886.2002848</v>
      </c>
      <c r="K19" s="5"/>
      <c r="M19" s="7"/>
      <c r="N19" s="7"/>
    </row>
    <row r="20" spans="1:14" x14ac:dyDescent="0.35">
      <c r="A20" s="2">
        <v>1950.692</v>
      </c>
      <c r="B20" s="2">
        <v>-121.8325</v>
      </c>
      <c r="C20" s="2">
        <v>13.97744</v>
      </c>
      <c r="D20" s="2">
        <v>29.04954</v>
      </c>
      <c r="E20" s="2">
        <v>-5.5946340000000001</v>
      </c>
      <c r="F20" s="2">
        <v>0.67091219999999996</v>
      </c>
      <c r="H20" s="2">
        <v>3</v>
      </c>
      <c r="I20" s="2">
        <v>6</v>
      </c>
      <c r="J20" s="5">
        <f t="shared" si="0"/>
        <v>1820.8145468</v>
      </c>
      <c r="K20" s="5"/>
      <c r="M20" s="7"/>
      <c r="N20" s="7"/>
    </row>
    <row r="21" spans="1:14" x14ac:dyDescent="0.35">
      <c r="A21" s="2">
        <v>1950.692</v>
      </c>
      <c r="B21" s="2">
        <v>-121.8325</v>
      </c>
      <c r="C21" s="2">
        <v>13.97744</v>
      </c>
      <c r="D21" s="2">
        <v>29.04954</v>
      </c>
      <c r="E21" s="2">
        <v>-5.5946340000000001</v>
      </c>
      <c r="F21" s="2">
        <v>0.67091219999999996</v>
      </c>
      <c r="H21" s="2">
        <v>4</v>
      </c>
      <c r="I21" s="2">
        <v>6</v>
      </c>
      <c r="J21" s="5">
        <f t="shared" si="0"/>
        <v>1791.4346351999998</v>
      </c>
      <c r="K21" s="5"/>
      <c r="M21" s="7"/>
      <c r="N21" s="7"/>
    </row>
    <row r="22" spans="1:14" x14ac:dyDescent="0.35">
      <c r="A22" s="2">
        <v>1950.692</v>
      </c>
      <c r="B22" s="2">
        <v>-121.8325</v>
      </c>
      <c r="C22" s="2">
        <v>13.97744</v>
      </c>
      <c r="D22" s="2">
        <v>29.04954</v>
      </c>
      <c r="E22" s="2">
        <v>-5.5946340000000001</v>
      </c>
      <c r="F22" s="2">
        <v>0.67091219999999996</v>
      </c>
      <c r="H22" s="2">
        <v>5</v>
      </c>
      <c r="I22" s="2">
        <v>6</v>
      </c>
      <c r="J22" s="5">
        <f t="shared" si="0"/>
        <v>1798.0605500000001</v>
      </c>
      <c r="K22" s="5"/>
      <c r="M22" s="7"/>
      <c r="N22" s="7"/>
    </row>
    <row r="23" spans="1:14" x14ac:dyDescent="0.35">
      <c r="J23" s="8"/>
      <c r="K23" s="8"/>
      <c r="M23" s="7"/>
      <c r="N23" s="7"/>
    </row>
    <row r="24" spans="1:14" x14ac:dyDescent="0.35">
      <c r="J24" s="8"/>
      <c r="K24" s="8"/>
      <c r="M24" s="7"/>
      <c r="N24" s="7"/>
    </row>
    <row r="25" spans="1:14" x14ac:dyDescent="0.35">
      <c r="J25" s="8"/>
      <c r="K25" s="8"/>
      <c r="M25" s="7"/>
      <c r="N25" s="7"/>
    </row>
    <row r="26" spans="1:14" x14ac:dyDescent="0.35">
      <c r="J26" s="8"/>
      <c r="K26" s="8"/>
      <c r="M26" s="7"/>
      <c r="N26" s="7"/>
    </row>
    <row r="27" spans="1:14" x14ac:dyDescent="0.35">
      <c r="J27" s="8"/>
      <c r="K27" s="8"/>
      <c r="M27" s="7"/>
      <c r="N27" s="7"/>
    </row>
    <row r="28" spans="1:14" x14ac:dyDescent="0.35">
      <c r="J28" s="8"/>
      <c r="K28" s="8"/>
      <c r="M28" s="7"/>
      <c r="N28" s="7"/>
    </row>
    <row r="29" spans="1:14" x14ac:dyDescent="0.35">
      <c r="J29" s="8"/>
      <c r="K29" s="8"/>
      <c r="M29" s="7"/>
      <c r="N29" s="7"/>
    </row>
    <row r="30" spans="1:14" x14ac:dyDescent="0.35">
      <c r="J30" s="8"/>
      <c r="K30" s="8"/>
      <c r="M30" s="7"/>
      <c r="N30" s="7"/>
    </row>
    <row r="31" spans="1:14" x14ac:dyDescent="0.35">
      <c r="M31" s="7"/>
      <c r="N31" s="7"/>
    </row>
    <row r="32" spans="1:14" x14ac:dyDescent="0.35">
      <c r="M32" s="7"/>
      <c r="N32" s="7"/>
    </row>
    <row r="33" spans="1:18" x14ac:dyDescent="0.35">
      <c r="M33" s="7"/>
      <c r="N33" s="7"/>
    </row>
    <row r="34" spans="1:18" x14ac:dyDescent="0.35">
      <c r="M34" s="7"/>
      <c r="N34" s="7"/>
    </row>
    <row r="35" spans="1:18" x14ac:dyDescent="0.35">
      <c r="M35" s="7"/>
      <c r="N35" s="7"/>
    </row>
    <row r="36" spans="1:18" x14ac:dyDescent="0.35">
      <c r="A36" s="1" t="s">
        <v>57</v>
      </c>
    </row>
    <row r="37" spans="1:18" x14ac:dyDescent="0.35">
      <c r="A37" s="1" t="s">
        <v>15</v>
      </c>
    </row>
    <row r="38" spans="1:18" x14ac:dyDescent="0.35">
      <c r="A38" s="31" t="s">
        <v>4</v>
      </c>
      <c r="B38" s="31"/>
      <c r="C38" s="31"/>
      <c r="D38" s="31"/>
      <c r="E38" s="31"/>
      <c r="F38" s="31"/>
      <c r="H38" s="31" t="s">
        <v>6</v>
      </c>
      <c r="I38" s="31"/>
      <c r="M38" s="31" t="s">
        <v>7</v>
      </c>
      <c r="N38" s="31"/>
      <c r="O38" s="31"/>
      <c r="P38" s="31"/>
      <c r="Q38" s="31"/>
      <c r="R38" s="31"/>
    </row>
    <row r="39" spans="1:18" x14ac:dyDescent="0.35">
      <c r="A39" s="2" t="s">
        <v>0</v>
      </c>
      <c r="B39" s="2" t="s">
        <v>2</v>
      </c>
      <c r="C39" s="2" t="s">
        <v>3</v>
      </c>
      <c r="D39" s="2" t="s">
        <v>8</v>
      </c>
      <c r="E39" s="2" t="s">
        <v>9</v>
      </c>
      <c r="F39" s="2" t="s">
        <v>10</v>
      </c>
      <c r="H39" s="2" t="s">
        <v>5</v>
      </c>
      <c r="I39" s="2" t="s">
        <v>11</v>
      </c>
      <c r="J39" s="4" t="s">
        <v>1</v>
      </c>
      <c r="K39" s="4"/>
      <c r="M39" s="2">
        <v>1</v>
      </c>
      <c r="N39" s="2">
        <v>2</v>
      </c>
      <c r="O39" s="2">
        <v>3</v>
      </c>
      <c r="P39" s="2">
        <v>4</v>
      </c>
      <c r="Q39" s="2">
        <v>5</v>
      </c>
      <c r="R39" s="2">
        <v>6</v>
      </c>
    </row>
    <row r="40" spans="1:18" x14ac:dyDescent="0.35">
      <c r="A40" s="2">
        <v>1966.47</v>
      </c>
      <c r="B40" s="2">
        <v>-119.74</v>
      </c>
      <c r="C40" s="2">
        <v>13.303599999999999</v>
      </c>
      <c r="D40" s="2">
        <v>-27.1004</v>
      </c>
      <c r="E40" s="2">
        <v>-3.5916999999999999</v>
      </c>
      <c r="F40" s="2">
        <v>1.1575</v>
      </c>
      <c r="H40" s="2">
        <v>0</v>
      </c>
      <c r="I40" s="2">
        <v>-5</v>
      </c>
      <c r="J40" s="5">
        <f>A40 + (B40*H40) + (C40*H40*H40) + (D40*I40) + (E40*H40*I40) + (F40*H40*H40*I40)</f>
        <v>2101.9720000000002</v>
      </c>
      <c r="K40" s="5"/>
      <c r="L40" s="3" t="s">
        <v>12</v>
      </c>
      <c r="M40" s="5">
        <f>J40</f>
        <v>2101.9720000000002</v>
      </c>
      <c r="N40" s="5">
        <f>J41</f>
        <v>2007.7066</v>
      </c>
      <c r="O40" s="5">
        <f>J42</f>
        <v>1928.4733999999999</v>
      </c>
      <c r="P40" s="6">
        <f>J43</f>
        <v>1864.2723999999998</v>
      </c>
      <c r="Q40" s="6">
        <f>J44</f>
        <v>1815.1036000000001</v>
      </c>
      <c r="R40" s="6">
        <f>J45</f>
        <v>1780.9670000000001</v>
      </c>
    </row>
    <row r="41" spans="1:18" x14ac:dyDescent="0.35">
      <c r="A41" s="2">
        <v>1966.47</v>
      </c>
      <c r="B41" s="2">
        <v>-119.74</v>
      </c>
      <c r="C41" s="2">
        <v>13.303599999999999</v>
      </c>
      <c r="D41" s="2">
        <v>-27.1004</v>
      </c>
      <c r="E41" s="2">
        <v>-3.5916999999999999</v>
      </c>
      <c r="F41" s="2">
        <v>1.1575</v>
      </c>
      <c r="H41" s="2">
        <v>1</v>
      </c>
      <c r="I41" s="2">
        <v>-5</v>
      </c>
      <c r="J41" s="5">
        <f t="shared" ref="J41:J57" si="1">A41 + (B41*H41) + (C41*H41*H41) + (D41*I41) + (E41*H41*I41) + (F41*H41*H41*I41)</f>
        <v>2007.7066</v>
      </c>
      <c r="K41" s="5"/>
      <c r="L41" s="3" t="s">
        <v>13</v>
      </c>
      <c r="M41" s="5">
        <f>J46</f>
        <v>1966.47</v>
      </c>
      <c r="N41" s="5">
        <f>J47</f>
        <v>1860.0336</v>
      </c>
      <c r="O41" s="5">
        <f>J48</f>
        <v>1780.2044000000001</v>
      </c>
      <c r="P41" s="6">
        <f>J49</f>
        <v>1726.9823999999999</v>
      </c>
      <c r="Q41" s="6">
        <f>J50</f>
        <v>1700.3676</v>
      </c>
      <c r="R41" s="6">
        <f>J51</f>
        <v>1700.3600000000001</v>
      </c>
    </row>
    <row r="42" spans="1:18" x14ac:dyDescent="0.35">
      <c r="A42" s="2">
        <v>1966.47</v>
      </c>
      <c r="B42" s="2">
        <v>-119.74</v>
      </c>
      <c r="C42" s="2">
        <v>13.303599999999999</v>
      </c>
      <c r="D42" s="2">
        <v>-27.1004</v>
      </c>
      <c r="E42" s="2">
        <v>-3.5916999999999999</v>
      </c>
      <c r="F42" s="2">
        <v>1.1575</v>
      </c>
      <c r="H42" s="2">
        <v>2</v>
      </c>
      <c r="I42" s="2">
        <v>-5</v>
      </c>
      <c r="J42" s="5">
        <f t="shared" si="1"/>
        <v>1928.4733999999999</v>
      </c>
      <c r="K42" s="5"/>
      <c r="L42" s="3" t="s">
        <v>14</v>
      </c>
      <c r="M42" s="5">
        <f>J52</f>
        <v>1830.9680000000001</v>
      </c>
      <c r="N42" s="5">
        <f>J53</f>
        <v>1712.3606</v>
      </c>
      <c r="O42" s="5">
        <f>J54</f>
        <v>1631.9354000000003</v>
      </c>
      <c r="P42" s="6">
        <f>J55</f>
        <v>1589.6923999999999</v>
      </c>
      <c r="Q42" s="6">
        <f>J56</f>
        <v>1585.6315999999999</v>
      </c>
      <c r="R42" s="6">
        <f>J57</f>
        <v>1619.7530000000002</v>
      </c>
    </row>
    <row r="43" spans="1:18" x14ac:dyDescent="0.35">
      <c r="A43" s="2">
        <v>1966.47</v>
      </c>
      <c r="B43" s="2">
        <v>-119.74</v>
      </c>
      <c r="C43" s="2">
        <v>13.303599999999999</v>
      </c>
      <c r="D43" s="2">
        <v>-27.1004</v>
      </c>
      <c r="E43" s="2">
        <v>-3.5916999999999999</v>
      </c>
      <c r="F43" s="2">
        <v>1.1575</v>
      </c>
      <c r="H43" s="2">
        <v>3</v>
      </c>
      <c r="I43" s="2">
        <v>-5</v>
      </c>
      <c r="J43" s="5">
        <f t="shared" si="1"/>
        <v>1864.2723999999998</v>
      </c>
      <c r="K43" s="5"/>
      <c r="M43" s="7"/>
      <c r="N43" s="7"/>
    </row>
    <row r="44" spans="1:18" x14ac:dyDescent="0.35">
      <c r="A44" s="2">
        <v>1966.47</v>
      </c>
      <c r="B44" s="2">
        <v>-119.74</v>
      </c>
      <c r="C44" s="2">
        <v>13.303599999999999</v>
      </c>
      <c r="D44" s="2">
        <v>-27.1004</v>
      </c>
      <c r="E44" s="2">
        <v>-3.5916999999999999</v>
      </c>
      <c r="F44" s="2">
        <v>1.1575</v>
      </c>
      <c r="H44" s="2">
        <v>4</v>
      </c>
      <c r="I44" s="2">
        <v>-5</v>
      </c>
      <c r="J44" s="5">
        <f t="shared" si="1"/>
        <v>1815.1036000000001</v>
      </c>
      <c r="K44" s="5"/>
      <c r="M44" s="7"/>
      <c r="N44" s="7"/>
    </row>
    <row r="45" spans="1:18" x14ac:dyDescent="0.35">
      <c r="A45" s="2">
        <v>1966.47</v>
      </c>
      <c r="B45" s="2">
        <v>-119.74</v>
      </c>
      <c r="C45" s="2">
        <v>13.303599999999999</v>
      </c>
      <c r="D45" s="2">
        <v>-27.1004</v>
      </c>
      <c r="E45" s="2">
        <v>-3.5916999999999999</v>
      </c>
      <c r="F45" s="2">
        <v>1.1575</v>
      </c>
      <c r="H45" s="2">
        <v>5</v>
      </c>
      <c r="I45" s="2">
        <v>-5</v>
      </c>
      <c r="J45" s="5">
        <f t="shared" si="1"/>
        <v>1780.9670000000001</v>
      </c>
      <c r="K45" s="5"/>
      <c r="M45" s="7"/>
      <c r="N45" s="7"/>
    </row>
    <row r="46" spans="1:18" x14ac:dyDescent="0.35">
      <c r="A46" s="2">
        <v>1966.47</v>
      </c>
      <c r="B46" s="2">
        <v>-119.74</v>
      </c>
      <c r="C46" s="2">
        <v>13.303599999999999</v>
      </c>
      <c r="D46" s="2">
        <v>-27.1004</v>
      </c>
      <c r="E46" s="2">
        <v>-3.5916999999999999</v>
      </c>
      <c r="F46" s="2">
        <v>1.1575</v>
      </c>
      <c r="H46" s="2">
        <v>0</v>
      </c>
      <c r="I46" s="2">
        <v>0</v>
      </c>
      <c r="J46" s="5">
        <f t="shared" si="1"/>
        <v>1966.47</v>
      </c>
      <c r="K46" s="5"/>
      <c r="M46" s="7"/>
      <c r="N46" s="7"/>
    </row>
    <row r="47" spans="1:18" x14ac:dyDescent="0.35">
      <c r="A47" s="2">
        <v>1966.47</v>
      </c>
      <c r="B47" s="2">
        <v>-119.74</v>
      </c>
      <c r="C47" s="2">
        <v>13.303599999999999</v>
      </c>
      <c r="D47" s="2">
        <v>-27.1004</v>
      </c>
      <c r="E47" s="2">
        <v>-3.5916999999999999</v>
      </c>
      <c r="F47" s="2">
        <v>1.1575</v>
      </c>
      <c r="H47" s="2">
        <v>1</v>
      </c>
      <c r="I47" s="2">
        <v>0</v>
      </c>
      <c r="J47" s="5">
        <f t="shared" si="1"/>
        <v>1860.0336</v>
      </c>
      <c r="K47" s="5"/>
      <c r="M47" s="7"/>
      <c r="N47" s="7"/>
    </row>
    <row r="48" spans="1:18" x14ac:dyDescent="0.35">
      <c r="A48" s="2">
        <v>1966.47</v>
      </c>
      <c r="B48" s="2">
        <v>-119.74</v>
      </c>
      <c r="C48" s="2">
        <v>13.303599999999999</v>
      </c>
      <c r="D48" s="2">
        <v>-27.1004</v>
      </c>
      <c r="E48" s="2">
        <v>-3.5916999999999999</v>
      </c>
      <c r="F48" s="2">
        <v>1.1575</v>
      </c>
      <c r="H48" s="2">
        <v>2</v>
      </c>
      <c r="I48" s="2">
        <v>0</v>
      </c>
      <c r="J48" s="5">
        <f t="shared" si="1"/>
        <v>1780.2044000000001</v>
      </c>
      <c r="K48" s="5"/>
      <c r="M48" s="7"/>
      <c r="N48" s="7"/>
    </row>
    <row r="49" spans="1:14" x14ac:dyDescent="0.35">
      <c r="A49" s="2">
        <v>1966.47</v>
      </c>
      <c r="B49" s="2">
        <v>-119.74</v>
      </c>
      <c r="C49" s="2">
        <v>13.303599999999999</v>
      </c>
      <c r="D49" s="2">
        <v>-27.1004</v>
      </c>
      <c r="E49" s="2">
        <v>-3.5916999999999999</v>
      </c>
      <c r="F49" s="2">
        <v>1.1575</v>
      </c>
      <c r="H49" s="2">
        <v>3</v>
      </c>
      <c r="I49" s="2">
        <v>0</v>
      </c>
      <c r="J49" s="5">
        <f t="shared" si="1"/>
        <v>1726.9823999999999</v>
      </c>
      <c r="K49" s="5"/>
      <c r="M49" s="7"/>
      <c r="N49" s="7"/>
    </row>
    <row r="50" spans="1:14" x14ac:dyDescent="0.35">
      <c r="A50" s="2">
        <v>1966.47</v>
      </c>
      <c r="B50" s="2">
        <v>-119.74</v>
      </c>
      <c r="C50" s="2">
        <v>13.303599999999999</v>
      </c>
      <c r="D50" s="2">
        <v>-27.1004</v>
      </c>
      <c r="E50" s="2">
        <v>-3.5916999999999999</v>
      </c>
      <c r="F50" s="2">
        <v>1.1575</v>
      </c>
      <c r="H50" s="2">
        <v>4</v>
      </c>
      <c r="I50" s="2">
        <v>0</v>
      </c>
      <c r="J50" s="5">
        <f t="shared" si="1"/>
        <v>1700.3676</v>
      </c>
      <c r="K50" s="5"/>
      <c r="M50" s="7"/>
      <c r="N50" s="7"/>
    </row>
    <row r="51" spans="1:14" x14ac:dyDescent="0.35">
      <c r="A51" s="2">
        <v>1966.47</v>
      </c>
      <c r="B51" s="2">
        <v>-119.74</v>
      </c>
      <c r="C51" s="2">
        <v>13.303599999999999</v>
      </c>
      <c r="D51" s="2">
        <v>-27.1004</v>
      </c>
      <c r="E51" s="2">
        <v>-3.5916999999999999</v>
      </c>
      <c r="F51" s="2">
        <v>1.1575</v>
      </c>
      <c r="H51" s="2">
        <v>5</v>
      </c>
      <c r="I51" s="2">
        <v>0</v>
      </c>
      <c r="J51" s="5">
        <f t="shared" si="1"/>
        <v>1700.3600000000001</v>
      </c>
      <c r="K51" s="5"/>
      <c r="M51" s="7"/>
      <c r="N51" s="7"/>
    </row>
    <row r="52" spans="1:14" x14ac:dyDescent="0.35">
      <c r="A52" s="2">
        <v>1966.47</v>
      </c>
      <c r="B52" s="2">
        <v>-119.74</v>
      </c>
      <c r="C52" s="2">
        <v>13.303599999999999</v>
      </c>
      <c r="D52" s="2">
        <v>-27.1004</v>
      </c>
      <c r="E52" s="2">
        <v>-3.5916999999999999</v>
      </c>
      <c r="F52" s="2">
        <v>1.1575</v>
      </c>
      <c r="H52" s="2">
        <v>0</v>
      </c>
      <c r="I52" s="2">
        <v>5</v>
      </c>
      <c r="J52" s="5">
        <f t="shared" si="1"/>
        <v>1830.9680000000001</v>
      </c>
      <c r="K52" s="5"/>
      <c r="M52" s="7"/>
      <c r="N52" s="7"/>
    </row>
    <row r="53" spans="1:14" x14ac:dyDescent="0.35">
      <c r="A53" s="2">
        <v>1966.47</v>
      </c>
      <c r="B53" s="2">
        <v>-119.74</v>
      </c>
      <c r="C53" s="2">
        <v>13.303599999999999</v>
      </c>
      <c r="D53" s="2">
        <v>-27.1004</v>
      </c>
      <c r="E53" s="2">
        <v>-3.5916999999999999</v>
      </c>
      <c r="F53" s="2">
        <v>1.1575</v>
      </c>
      <c r="H53" s="2">
        <v>1</v>
      </c>
      <c r="I53" s="2">
        <v>5</v>
      </c>
      <c r="J53" s="5">
        <f t="shared" si="1"/>
        <v>1712.3606</v>
      </c>
      <c r="K53" s="5"/>
      <c r="M53" s="7"/>
      <c r="N53" s="7"/>
    </row>
    <row r="54" spans="1:14" x14ac:dyDescent="0.35">
      <c r="A54" s="2">
        <v>1966.47</v>
      </c>
      <c r="B54" s="2">
        <v>-119.74</v>
      </c>
      <c r="C54" s="2">
        <v>13.303599999999999</v>
      </c>
      <c r="D54" s="2">
        <v>-27.1004</v>
      </c>
      <c r="E54" s="2">
        <v>-3.5916999999999999</v>
      </c>
      <c r="F54" s="2">
        <v>1.1575</v>
      </c>
      <c r="H54" s="2">
        <v>2</v>
      </c>
      <c r="I54" s="2">
        <v>5</v>
      </c>
      <c r="J54" s="5">
        <f t="shared" si="1"/>
        <v>1631.9354000000003</v>
      </c>
      <c r="K54" s="5"/>
      <c r="M54" s="7"/>
      <c r="N54" s="7"/>
    </row>
    <row r="55" spans="1:14" x14ac:dyDescent="0.35">
      <c r="A55" s="2">
        <v>1966.47</v>
      </c>
      <c r="B55" s="2">
        <v>-119.74</v>
      </c>
      <c r="C55" s="2">
        <v>13.303599999999999</v>
      </c>
      <c r="D55" s="2">
        <v>-27.1004</v>
      </c>
      <c r="E55" s="2">
        <v>-3.5916999999999999</v>
      </c>
      <c r="F55" s="2">
        <v>1.1575</v>
      </c>
      <c r="H55" s="2">
        <v>3</v>
      </c>
      <c r="I55" s="2">
        <v>5</v>
      </c>
      <c r="J55" s="5">
        <f t="shared" si="1"/>
        <v>1589.6923999999999</v>
      </c>
      <c r="K55" s="5"/>
      <c r="M55" s="7"/>
      <c r="N55" s="7"/>
    </row>
    <row r="56" spans="1:14" x14ac:dyDescent="0.35">
      <c r="A56" s="2">
        <v>1966.47</v>
      </c>
      <c r="B56" s="2">
        <v>-119.74</v>
      </c>
      <c r="C56" s="2">
        <v>13.303599999999999</v>
      </c>
      <c r="D56" s="2">
        <v>-27.1004</v>
      </c>
      <c r="E56" s="2">
        <v>-3.5916999999999999</v>
      </c>
      <c r="F56" s="2">
        <v>1.1575</v>
      </c>
      <c r="H56" s="2">
        <v>4</v>
      </c>
      <c r="I56" s="2">
        <v>5</v>
      </c>
      <c r="J56" s="5">
        <f t="shared" si="1"/>
        <v>1585.6315999999999</v>
      </c>
      <c r="K56" s="5"/>
      <c r="M56" s="7"/>
      <c r="N56" s="7"/>
    </row>
    <row r="57" spans="1:14" x14ac:dyDescent="0.35">
      <c r="A57" s="2">
        <v>1966.47</v>
      </c>
      <c r="B57" s="2">
        <v>-119.74</v>
      </c>
      <c r="C57" s="2">
        <v>13.303599999999999</v>
      </c>
      <c r="D57" s="2">
        <v>-27.1004</v>
      </c>
      <c r="E57" s="2">
        <v>-3.5916999999999999</v>
      </c>
      <c r="F57" s="2">
        <v>1.1575</v>
      </c>
      <c r="H57" s="2">
        <v>5</v>
      </c>
      <c r="I57" s="2">
        <v>5</v>
      </c>
      <c r="J57" s="5">
        <f t="shared" si="1"/>
        <v>1619.7530000000002</v>
      </c>
      <c r="K57" s="5"/>
      <c r="M57" s="7"/>
      <c r="N57" s="7"/>
    </row>
    <row r="58" spans="1:14" x14ac:dyDescent="0.35">
      <c r="J58" s="8"/>
      <c r="K58" s="8"/>
      <c r="M58" s="7"/>
      <c r="N58" s="7"/>
    </row>
    <row r="59" spans="1:14" x14ac:dyDescent="0.35">
      <c r="J59" s="8"/>
      <c r="K59" s="8"/>
      <c r="M59" s="7"/>
      <c r="N59" s="7"/>
    </row>
    <row r="60" spans="1:14" x14ac:dyDescent="0.35">
      <c r="J60" s="8"/>
      <c r="K60" s="8"/>
      <c r="M60" s="7"/>
      <c r="N60" s="7"/>
    </row>
    <row r="61" spans="1:14" x14ac:dyDescent="0.35">
      <c r="J61" s="8"/>
      <c r="K61" s="8"/>
      <c r="M61" s="7"/>
      <c r="N61" s="7"/>
    </row>
    <row r="62" spans="1:14" x14ac:dyDescent="0.35">
      <c r="J62" s="8"/>
      <c r="K62" s="8"/>
      <c r="M62" s="7"/>
      <c r="N62" s="7"/>
    </row>
    <row r="63" spans="1:14" x14ac:dyDescent="0.35">
      <c r="J63" s="8"/>
      <c r="K63" s="8"/>
      <c r="M63" s="7"/>
      <c r="N63" s="7"/>
    </row>
    <row r="64" spans="1:14" x14ac:dyDescent="0.35">
      <c r="J64" s="8"/>
      <c r="K64" s="8"/>
      <c r="M64" s="7"/>
      <c r="N64" s="7"/>
    </row>
    <row r="65" spans="1:18" x14ac:dyDescent="0.35">
      <c r="J65" s="8"/>
      <c r="K65" s="8"/>
      <c r="M65" s="7"/>
      <c r="N65" s="7"/>
    </row>
    <row r="66" spans="1:18" x14ac:dyDescent="0.35">
      <c r="M66" s="7"/>
      <c r="N66" s="7"/>
    </row>
    <row r="67" spans="1:18" x14ac:dyDescent="0.35">
      <c r="M67" s="7"/>
      <c r="N67" s="7"/>
    </row>
    <row r="68" spans="1:18" x14ac:dyDescent="0.35">
      <c r="M68" s="7"/>
      <c r="N68" s="7"/>
    </row>
    <row r="69" spans="1:18" x14ac:dyDescent="0.35">
      <c r="M69" s="7"/>
      <c r="N69" s="7"/>
    </row>
    <row r="70" spans="1:18" x14ac:dyDescent="0.35">
      <c r="M70" s="7"/>
      <c r="N70" s="7"/>
    </row>
    <row r="71" spans="1:18" x14ac:dyDescent="0.35">
      <c r="A71" s="1" t="s">
        <v>58</v>
      </c>
      <c r="M71" s="7"/>
      <c r="N71" s="7"/>
    </row>
    <row r="72" spans="1:18" x14ac:dyDescent="0.35">
      <c r="A72" s="1" t="s">
        <v>15</v>
      </c>
    </row>
    <row r="73" spans="1:18" x14ac:dyDescent="0.35">
      <c r="A73" s="31" t="s">
        <v>4</v>
      </c>
      <c r="B73" s="31"/>
      <c r="C73" s="31"/>
      <c r="D73" s="31"/>
      <c r="E73" s="31"/>
      <c r="F73" s="31"/>
      <c r="H73" s="31" t="s">
        <v>6</v>
      </c>
      <c r="I73" s="31"/>
      <c r="M73" s="31" t="s">
        <v>7</v>
      </c>
      <c r="N73" s="31"/>
      <c r="O73" s="31"/>
      <c r="P73" s="31"/>
      <c r="Q73" s="31"/>
      <c r="R73" s="31"/>
    </row>
    <row r="74" spans="1:18" x14ac:dyDescent="0.35">
      <c r="A74" s="2" t="s">
        <v>0</v>
      </c>
      <c r="B74" s="2" t="s">
        <v>2</v>
      </c>
      <c r="C74" s="2" t="s">
        <v>3</v>
      </c>
      <c r="D74" s="2" t="s">
        <v>8</v>
      </c>
      <c r="E74" s="2" t="s">
        <v>9</v>
      </c>
      <c r="F74" s="2" t="s">
        <v>10</v>
      </c>
      <c r="H74" s="2" t="s">
        <v>5</v>
      </c>
      <c r="I74" s="2" t="s">
        <v>11</v>
      </c>
      <c r="J74" s="4" t="s">
        <v>1</v>
      </c>
      <c r="K74" s="4"/>
      <c r="M74" s="2">
        <v>1</v>
      </c>
      <c r="N74" s="2">
        <v>2</v>
      </c>
      <c r="O74" s="2">
        <v>3</v>
      </c>
      <c r="P74" s="2">
        <v>4</v>
      </c>
      <c r="Q74" s="2">
        <v>5</v>
      </c>
      <c r="R74" s="2">
        <v>6</v>
      </c>
    </row>
    <row r="75" spans="1:18" x14ac:dyDescent="0.35">
      <c r="A75" s="2">
        <v>1969.8</v>
      </c>
      <c r="B75" s="2">
        <v>-123.54</v>
      </c>
      <c r="C75" s="2">
        <v>13.977399999999999</v>
      </c>
      <c r="D75" s="2">
        <v>-32.828400000000002</v>
      </c>
      <c r="E75" s="2">
        <v>2.9363000000000001</v>
      </c>
      <c r="H75" s="2">
        <v>0</v>
      </c>
      <c r="I75" s="2">
        <v>-5</v>
      </c>
      <c r="J75" s="5">
        <f>A75 + (B75*H75) + (C75*H75*H75) + (D75*I75) + (E75*H75*I75) + (F75*H75*H75*I75)</f>
        <v>2133.942</v>
      </c>
      <c r="K75" s="5"/>
      <c r="L75" s="3" t="s">
        <v>12</v>
      </c>
      <c r="M75" s="5">
        <f>J75</f>
        <v>2133.942</v>
      </c>
      <c r="N75" s="5">
        <f>J76</f>
        <v>2009.6979000000001</v>
      </c>
      <c r="O75" s="5">
        <f>J77</f>
        <v>1913.4086</v>
      </c>
      <c r="P75" s="6">
        <f>J78</f>
        <v>1845.0740999999998</v>
      </c>
      <c r="Q75" s="6">
        <f>J79</f>
        <v>1804.6943999999999</v>
      </c>
      <c r="R75" s="6">
        <f>J80</f>
        <v>1792.2694999999999</v>
      </c>
    </row>
    <row r="76" spans="1:18" x14ac:dyDescent="0.35">
      <c r="A76" s="2">
        <v>1969.8</v>
      </c>
      <c r="B76" s="2">
        <v>-123.54</v>
      </c>
      <c r="C76" s="2">
        <v>13.977399999999999</v>
      </c>
      <c r="D76" s="2">
        <v>-32.828400000000002</v>
      </c>
      <c r="E76" s="2">
        <v>2.9363000000000001</v>
      </c>
      <c r="H76" s="2">
        <v>1</v>
      </c>
      <c r="I76" s="2">
        <v>-5</v>
      </c>
      <c r="J76" s="5">
        <f t="shared" ref="J76:J92" si="2">A76 + (B76*H76) + (C76*H76*H76) + (D76*I76) + (E76*H76*I76) + (F76*H76*H76*I76)</f>
        <v>2009.6979000000001</v>
      </c>
      <c r="K76" s="5"/>
      <c r="L76" s="3" t="s">
        <v>13</v>
      </c>
      <c r="M76" s="5">
        <f>J81</f>
        <v>1969.8</v>
      </c>
      <c r="N76" s="5">
        <f>J82</f>
        <v>1860.2374</v>
      </c>
      <c r="O76" s="5">
        <f>J83</f>
        <v>1778.6296</v>
      </c>
      <c r="P76" s="6">
        <f>J84</f>
        <v>1724.9765999999997</v>
      </c>
      <c r="Q76" s="6">
        <f>J85</f>
        <v>1699.2783999999999</v>
      </c>
      <c r="R76" s="6">
        <f>J86</f>
        <v>1701.5349999999999</v>
      </c>
    </row>
    <row r="77" spans="1:18" x14ac:dyDescent="0.35">
      <c r="A77" s="2">
        <v>1969.8</v>
      </c>
      <c r="B77" s="2">
        <v>-123.54</v>
      </c>
      <c r="C77" s="2">
        <v>13.977399999999999</v>
      </c>
      <c r="D77" s="2">
        <v>-32.828400000000002</v>
      </c>
      <c r="E77" s="2">
        <v>2.9363000000000001</v>
      </c>
      <c r="H77" s="2">
        <v>2</v>
      </c>
      <c r="I77" s="2">
        <v>-5</v>
      </c>
      <c r="J77" s="5">
        <f t="shared" si="2"/>
        <v>1913.4086</v>
      </c>
      <c r="K77" s="5"/>
      <c r="L77" s="3" t="s">
        <v>14</v>
      </c>
      <c r="M77" s="5">
        <f>J87</f>
        <v>1805.6579999999999</v>
      </c>
      <c r="N77" s="5">
        <f>J88</f>
        <v>1710.7768999999998</v>
      </c>
      <c r="O77" s="5">
        <f>J89</f>
        <v>1643.8506</v>
      </c>
      <c r="P77" s="6">
        <f>J90</f>
        <v>1604.8790999999997</v>
      </c>
      <c r="Q77" s="6">
        <f>J91</f>
        <v>1593.8624</v>
      </c>
      <c r="R77" s="6">
        <f>J92</f>
        <v>1610.8004999999998</v>
      </c>
    </row>
    <row r="78" spans="1:18" x14ac:dyDescent="0.35">
      <c r="A78" s="2">
        <v>1969.8</v>
      </c>
      <c r="B78" s="2">
        <v>-123.54</v>
      </c>
      <c r="C78" s="2">
        <v>13.977399999999999</v>
      </c>
      <c r="D78" s="2">
        <v>-32.828400000000002</v>
      </c>
      <c r="E78" s="2">
        <v>2.9363000000000001</v>
      </c>
      <c r="H78" s="2">
        <v>3</v>
      </c>
      <c r="I78" s="2">
        <v>-5</v>
      </c>
      <c r="J78" s="5">
        <f t="shared" si="2"/>
        <v>1845.0740999999998</v>
      </c>
      <c r="K78" s="5"/>
      <c r="M78" s="7"/>
      <c r="N78" s="7"/>
    </row>
    <row r="79" spans="1:18" x14ac:dyDescent="0.35">
      <c r="A79" s="2">
        <v>1969.8</v>
      </c>
      <c r="B79" s="2">
        <v>-123.54</v>
      </c>
      <c r="C79" s="2">
        <v>13.977399999999999</v>
      </c>
      <c r="D79" s="2">
        <v>-32.828400000000002</v>
      </c>
      <c r="E79" s="2">
        <v>2.9363000000000001</v>
      </c>
      <c r="H79" s="2">
        <v>4</v>
      </c>
      <c r="I79" s="2">
        <v>-5</v>
      </c>
      <c r="J79" s="5">
        <f t="shared" si="2"/>
        <v>1804.6943999999999</v>
      </c>
      <c r="K79" s="5"/>
      <c r="M79" s="7"/>
      <c r="N79" s="7"/>
    </row>
    <row r="80" spans="1:18" x14ac:dyDescent="0.35">
      <c r="A80" s="2">
        <v>1969.8</v>
      </c>
      <c r="B80" s="2">
        <v>-123.54</v>
      </c>
      <c r="C80" s="2">
        <v>13.977399999999999</v>
      </c>
      <c r="D80" s="2">
        <v>-32.828400000000002</v>
      </c>
      <c r="E80" s="2">
        <v>2.9363000000000001</v>
      </c>
      <c r="H80" s="2">
        <v>5</v>
      </c>
      <c r="I80" s="2">
        <v>-5</v>
      </c>
      <c r="J80" s="5">
        <f>A80 + (B80*H80) + (C80*H80*H80) + (D80*I80) + (E80*H80*I80) + (F80*H80*H80*I80)</f>
        <v>1792.2694999999999</v>
      </c>
      <c r="K80" s="5"/>
      <c r="M80" s="7"/>
      <c r="N80" s="7"/>
    </row>
    <row r="81" spans="1:14" x14ac:dyDescent="0.35">
      <c r="A81" s="2">
        <v>1969.8</v>
      </c>
      <c r="B81" s="2">
        <v>-123.54</v>
      </c>
      <c r="C81" s="2">
        <v>13.977399999999999</v>
      </c>
      <c r="D81" s="2">
        <v>-32.828400000000002</v>
      </c>
      <c r="E81" s="2">
        <v>2.9363000000000001</v>
      </c>
      <c r="H81" s="2">
        <v>0</v>
      </c>
      <c r="I81" s="2">
        <v>0</v>
      </c>
      <c r="J81" s="5">
        <f t="shared" si="2"/>
        <v>1969.8</v>
      </c>
      <c r="K81" s="5"/>
      <c r="M81" s="7"/>
      <c r="N81" s="7"/>
    </row>
    <row r="82" spans="1:14" x14ac:dyDescent="0.35">
      <c r="A82" s="2">
        <v>1969.8</v>
      </c>
      <c r="B82" s="2">
        <v>-123.54</v>
      </c>
      <c r="C82" s="2">
        <v>13.977399999999999</v>
      </c>
      <c r="D82" s="2">
        <v>-32.828400000000002</v>
      </c>
      <c r="E82" s="2">
        <v>2.9363000000000001</v>
      </c>
      <c r="H82" s="2">
        <v>1</v>
      </c>
      <c r="I82" s="2">
        <v>0</v>
      </c>
      <c r="J82" s="5">
        <f t="shared" si="2"/>
        <v>1860.2374</v>
      </c>
      <c r="K82" s="5"/>
      <c r="M82" s="7"/>
      <c r="N82" s="7"/>
    </row>
    <row r="83" spans="1:14" x14ac:dyDescent="0.35">
      <c r="A83" s="2">
        <v>1969.8</v>
      </c>
      <c r="B83" s="2">
        <v>-123.54</v>
      </c>
      <c r="C83" s="2">
        <v>13.977399999999999</v>
      </c>
      <c r="D83" s="2">
        <v>-32.828400000000002</v>
      </c>
      <c r="E83" s="2">
        <v>2.9363000000000001</v>
      </c>
      <c r="H83" s="2">
        <v>2</v>
      </c>
      <c r="I83" s="2">
        <v>0</v>
      </c>
      <c r="J83" s="5">
        <f t="shared" si="2"/>
        <v>1778.6296</v>
      </c>
      <c r="K83" s="5"/>
      <c r="M83" s="7"/>
      <c r="N83" s="7"/>
    </row>
    <row r="84" spans="1:14" x14ac:dyDescent="0.35">
      <c r="A84" s="2">
        <v>1969.8</v>
      </c>
      <c r="B84" s="2">
        <v>-123.54</v>
      </c>
      <c r="C84" s="2">
        <v>13.977399999999999</v>
      </c>
      <c r="D84" s="2">
        <v>-32.828400000000002</v>
      </c>
      <c r="E84" s="2">
        <v>2.9363000000000001</v>
      </c>
      <c r="H84" s="2">
        <v>3</v>
      </c>
      <c r="I84" s="2">
        <v>0</v>
      </c>
      <c r="J84" s="5">
        <f t="shared" si="2"/>
        <v>1724.9765999999997</v>
      </c>
      <c r="K84" s="5"/>
      <c r="M84" s="7"/>
      <c r="N84" s="7"/>
    </row>
    <row r="85" spans="1:14" x14ac:dyDescent="0.35">
      <c r="A85" s="2">
        <v>1969.8</v>
      </c>
      <c r="B85" s="2">
        <v>-123.54</v>
      </c>
      <c r="C85" s="2">
        <v>13.977399999999999</v>
      </c>
      <c r="D85" s="2">
        <v>-32.828400000000002</v>
      </c>
      <c r="E85" s="2">
        <v>2.9363000000000001</v>
      </c>
      <c r="H85" s="2">
        <v>4</v>
      </c>
      <c r="I85" s="2">
        <v>0</v>
      </c>
      <c r="J85" s="5">
        <f t="shared" si="2"/>
        <v>1699.2783999999999</v>
      </c>
      <c r="K85" s="5"/>
      <c r="M85" s="7"/>
      <c r="N85" s="7"/>
    </row>
    <row r="86" spans="1:14" x14ac:dyDescent="0.35">
      <c r="A86" s="2">
        <v>1969.8</v>
      </c>
      <c r="B86" s="2">
        <v>-123.54</v>
      </c>
      <c r="C86" s="2">
        <v>13.977399999999999</v>
      </c>
      <c r="D86" s="2">
        <v>-32.828400000000002</v>
      </c>
      <c r="E86" s="2">
        <v>2.9363000000000001</v>
      </c>
      <c r="H86" s="2">
        <v>5</v>
      </c>
      <c r="I86" s="2">
        <v>0</v>
      </c>
      <c r="J86" s="5">
        <f t="shared" si="2"/>
        <v>1701.5349999999999</v>
      </c>
      <c r="K86" s="5"/>
      <c r="M86" s="7"/>
      <c r="N86" s="7"/>
    </row>
    <row r="87" spans="1:14" x14ac:dyDescent="0.35">
      <c r="A87" s="2">
        <v>1969.8</v>
      </c>
      <c r="B87" s="2">
        <v>-123.54</v>
      </c>
      <c r="C87" s="2">
        <v>13.977399999999999</v>
      </c>
      <c r="D87" s="2">
        <v>-32.828400000000002</v>
      </c>
      <c r="E87" s="2">
        <v>2.9363000000000001</v>
      </c>
      <c r="H87" s="2">
        <v>0</v>
      </c>
      <c r="I87" s="2">
        <v>5</v>
      </c>
      <c r="J87" s="5">
        <f t="shared" si="2"/>
        <v>1805.6579999999999</v>
      </c>
      <c r="K87" s="5"/>
      <c r="M87" s="7"/>
      <c r="N87" s="7"/>
    </row>
    <row r="88" spans="1:14" x14ac:dyDescent="0.35">
      <c r="A88" s="2">
        <v>1969.8</v>
      </c>
      <c r="B88" s="2">
        <v>-123.54</v>
      </c>
      <c r="C88" s="2">
        <v>13.977399999999999</v>
      </c>
      <c r="D88" s="2">
        <v>-32.828400000000002</v>
      </c>
      <c r="E88" s="2">
        <v>2.9363000000000001</v>
      </c>
      <c r="H88" s="2">
        <v>1</v>
      </c>
      <c r="I88" s="2">
        <v>5</v>
      </c>
      <c r="J88" s="5">
        <f t="shared" si="2"/>
        <v>1710.7768999999998</v>
      </c>
      <c r="K88" s="5"/>
      <c r="M88" s="7"/>
      <c r="N88" s="7"/>
    </row>
    <row r="89" spans="1:14" x14ac:dyDescent="0.35">
      <c r="A89" s="2">
        <v>1969.8</v>
      </c>
      <c r="B89" s="2">
        <v>-123.54</v>
      </c>
      <c r="C89" s="2">
        <v>13.977399999999999</v>
      </c>
      <c r="D89" s="2">
        <v>-32.828400000000002</v>
      </c>
      <c r="E89" s="2">
        <v>2.9363000000000001</v>
      </c>
      <c r="H89" s="2">
        <v>2</v>
      </c>
      <c r="I89" s="2">
        <v>5</v>
      </c>
      <c r="J89" s="5">
        <f t="shared" si="2"/>
        <v>1643.8506</v>
      </c>
      <c r="K89" s="5"/>
      <c r="M89" s="7"/>
      <c r="N89" s="7"/>
    </row>
    <row r="90" spans="1:14" x14ac:dyDescent="0.35">
      <c r="A90" s="2">
        <v>1969.8</v>
      </c>
      <c r="B90" s="2">
        <v>-123.54</v>
      </c>
      <c r="C90" s="2">
        <v>13.977399999999999</v>
      </c>
      <c r="D90" s="2">
        <v>-32.828400000000002</v>
      </c>
      <c r="E90" s="2">
        <v>2.9363000000000001</v>
      </c>
      <c r="H90" s="2">
        <v>3</v>
      </c>
      <c r="I90" s="2">
        <v>5</v>
      </c>
      <c r="J90" s="5">
        <f t="shared" si="2"/>
        <v>1604.8790999999997</v>
      </c>
      <c r="K90" s="5"/>
      <c r="M90" s="7"/>
      <c r="N90" s="7"/>
    </row>
    <row r="91" spans="1:14" x14ac:dyDescent="0.35">
      <c r="A91" s="2">
        <v>1969.8</v>
      </c>
      <c r="B91" s="2">
        <v>-123.54</v>
      </c>
      <c r="C91" s="2">
        <v>13.977399999999999</v>
      </c>
      <c r="D91" s="2">
        <v>-32.828400000000002</v>
      </c>
      <c r="E91" s="2">
        <v>2.9363000000000001</v>
      </c>
      <c r="H91" s="2">
        <v>4</v>
      </c>
      <c r="I91" s="2">
        <v>5</v>
      </c>
      <c r="J91" s="5">
        <f t="shared" si="2"/>
        <v>1593.8624</v>
      </c>
      <c r="K91" s="5"/>
      <c r="M91" s="7"/>
      <c r="N91" s="7"/>
    </row>
    <row r="92" spans="1:14" x14ac:dyDescent="0.35">
      <c r="A92" s="2">
        <v>1969.8</v>
      </c>
      <c r="B92" s="2">
        <v>-123.54</v>
      </c>
      <c r="C92" s="2">
        <v>13.977399999999999</v>
      </c>
      <c r="D92" s="2">
        <v>-32.828400000000002</v>
      </c>
      <c r="E92" s="2">
        <v>2.9363000000000001</v>
      </c>
      <c r="H92" s="2">
        <v>5</v>
      </c>
      <c r="I92" s="2">
        <v>5</v>
      </c>
      <c r="J92" s="5">
        <f t="shared" si="2"/>
        <v>1610.8004999999998</v>
      </c>
      <c r="K92" s="5"/>
      <c r="M92" s="7"/>
      <c r="N92" s="7"/>
    </row>
    <row r="93" spans="1:14" x14ac:dyDescent="0.35">
      <c r="J93" s="8"/>
      <c r="K93" s="8"/>
      <c r="M93" s="7"/>
      <c r="N93" s="7"/>
    </row>
    <row r="94" spans="1:14" x14ac:dyDescent="0.35">
      <c r="J94" s="8"/>
      <c r="K94" s="8"/>
      <c r="M94" s="7"/>
      <c r="N94" s="7"/>
    </row>
    <row r="95" spans="1:14" x14ac:dyDescent="0.35">
      <c r="J95" s="8"/>
      <c r="K95" s="8"/>
      <c r="M95" s="7"/>
      <c r="N95" s="7"/>
    </row>
    <row r="96" spans="1:14" x14ac:dyDescent="0.35">
      <c r="J96" s="8"/>
      <c r="K96" s="8"/>
      <c r="M96" s="7"/>
      <c r="N96" s="7"/>
    </row>
    <row r="97" spans="10:14" x14ac:dyDescent="0.35">
      <c r="J97" s="8"/>
      <c r="K97" s="8"/>
      <c r="M97" s="7"/>
      <c r="N97" s="7"/>
    </row>
    <row r="98" spans="10:14" x14ac:dyDescent="0.35">
      <c r="J98" s="8"/>
      <c r="K98" s="8"/>
      <c r="M98" s="7"/>
      <c r="N98" s="7"/>
    </row>
    <row r="99" spans="10:14" x14ac:dyDescent="0.35">
      <c r="J99" s="8"/>
      <c r="K99" s="8"/>
      <c r="M99" s="7"/>
      <c r="N99" s="7"/>
    </row>
    <row r="100" spans="10:14" x14ac:dyDescent="0.35">
      <c r="J100" s="8"/>
      <c r="K100" s="8"/>
      <c r="M100" s="7"/>
      <c r="N100" s="7"/>
    </row>
    <row r="101" spans="10:14" x14ac:dyDescent="0.35">
      <c r="M101" s="7"/>
      <c r="N101" s="7"/>
    </row>
    <row r="102" spans="10:14" x14ac:dyDescent="0.35">
      <c r="M102" s="7"/>
      <c r="N102" s="7"/>
    </row>
    <row r="103" spans="10:14" x14ac:dyDescent="0.35">
      <c r="M103" s="7"/>
      <c r="N103" s="7"/>
    </row>
    <row r="104" spans="10:14" x14ac:dyDescent="0.35">
      <c r="M104" s="7"/>
      <c r="N104" s="7"/>
    </row>
    <row r="105" spans="10:14" x14ac:dyDescent="0.35">
      <c r="M105" s="7"/>
      <c r="N105" s="7"/>
    </row>
    <row r="106" spans="10:14" x14ac:dyDescent="0.35">
      <c r="M106" s="7"/>
      <c r="N106" s="7"/>
    </row>
    <row r="107" spans="10:14" x14ac:dyDescent="0.35">
      <c r="M107" s="7"/>
      <c r="N107" s="7"/>
    </row>
    <row r="108" spans="10:14" x14ac:dyDescent="0.35">
      <c r="M108" s="7"/>
      <c r="N108" s="7"/>
    </row>
    <row r="109" spans="10:14" x14ac:dyDescent="0.35">
      <c r="M109" s="7"/>
      <c r="N109" s="7"/>
    </row>
    <row r="110" spans="10:14" x14ac:dyDescent="0.35">
      <c r="M110" s="7"/>
      <c r="N110" s="7"/>
    </row>
    <row r="111" spans="10:14" x14ac:dyDescent="0.35">
      <c r="M111" s="7"/>
      <c r="N111" s="7"/>
    </row>
    <row r="112" spans="10:14" x14ac:dyDescent="0.35">
      <c r="M112" s="7"/>
      <c r="N112" s="7"/>
    </row>
    <row r="113" spans="13:14" x14ac:dyDescent="0.35">
      <c r="M113" s="7"/>
      <c r="N113" s="7"/>
    </row>
    <row r="114" spans="13:14" x14ac:dyDescent="0.35">
      <c r="M114" s="7"/>
      <c r="N114" s="7"/>
    </row>
    <row r="115" spans="13:14" x14ac:dyDescent="0.35">
      <c r="M115" s="7"/>
      <c r="N115" s="7"/>
    </row>
    <row r="116" spans="13:14" x14ac:dyDescent="0.35">
      <c r="M116" s="7"/>
      <c r="N116" s="7"/>
    </row>
    <row r="117" spans="13:14" x14ac:dyDescent="0.35">
      <c r="M117" s="7"/>
      <c r="N117" s="7"/>
    </row>
    <row r="118" spans="13:14" x14ac:dyDescent="0.35">
      <c r="M118" s="7"/>
      <c r="N118" s="7"/>
    </row>
    <row r="119" spans="13:14" x14ac:dyDescent="0.35">
      <c r="M119" s="7"/>
      <c r="N119" s="7"/>
    </row>
    <row r="120" spans="13:14" x14ac:dyDescent="0.35">
      <c r="M120" s="7"/>
      <c r="N120" s="7"/>
    </row>
    <row r="121" spans="13:14" x14ac:dyDescent="0.35">
      <c r="M121" s="7"/>
      <c r="N121" s="7"/>
    </row>
    <row r="122" spans="13:14" x14ac:dyDescent="0.35">
      <c r="M122" s="7"/>
      <c r="N122" s="7"/>
    </row>
    <row r="123" spans="13:14" x14ac:dyDescent="0.35">
      <c r="M123" s="7"/>
      <c r="N123" s="7"/>
    </row>
    <row r="124" spans="13:14" x14ac:dyDescent="0.35">
      <c r="M124" s="7"/>
      <c r="N124" s="7"/>
    </row>
    <row r="125" spans="13:14" x14ac:dyDescent="0.35">
      <c r="M125" s="7"/>
      <c r="N125" s="7"/>
    </row>
    <row r="126" spans="13:14" x14ac:dyDescent="0.35">
      <c r="M126" s="7"/>
      <c r="N126" s="7"/>
    </row>
    <row r="127" spans="13:14" x14ac:dyDescent="0.35">
      <c r="M127" s="7"/>
      <c r="N127" s="7"/>
    </row>
    <row r="128" spans="13:14" x14ac:dyDescent="0.35">
      <c r="M128" s="7"/>
      <c r="N128" s="7"/>
    </row>
    <row r="129" spans="13:14" x14ac:dyDescent="0.35">
      <c r="M129" s="7"/>
      <c r="N129" s="7"/>
    </row>
    <row r="130" spans="13:14" x14ac:dyDescent="0.35">
      <c r="M130" s="7"/>
      <c r="N130" s="7"/>
    </row>
    <row r="131" spans="13:14" x14ac:dyDescent="0.35">
      <c r="M131" s="7"/>
      <c r="N131" s="7"/>
    </row>
    <row r="132" spans="13:14" x14ac:dyDescent="0.35">
      <c r="M132" s="7"/>
      <c r="N132" s="7"/>
    </row>
    <row r="133" spans="13:14" x14ac:dyDescent="0.35">
      <c r="M133" s="7"/>
      <c r="N133" s="7"/>
    </row>
    <row r="134" spans="13:14" x14ac:dyDescent="0.35">
      <c r="M134" s="7"/>
      <c r="N134" s="7"/>
    </row>
    <row r="135" spans="13:14" x14ac:dyDescent="0.35">
      <c r="M135" s="7"/>
      <c r="N135" s="7"/>
    </row>
    <row r="136" spans="13:14" x14ac:dyDescent="0.35">
      <c r="M136" s="7"/>
      <c r="N136" s="7"/>
    </row>
    <row r="137" spans="13:14" x14ac:dyDescent="0.35">
      <c r="M137" s="7"/>
      <c r="N137" s="7"/>
    </row>
    <row r="138" spans="13:14" x14ac:dyDescent="0.35">
      <c r="M138" s="7"/>
      <c r="N138" s="7"/>
    </row>
    <row r="139" spans="13:14" x14ac:dyDescent="0.35">
      <c r="M139" s="7"/>
      <c r="N139" s="7"/>
    </row>
    <row r="140" spans="13:14" x14ac:dyDescent="0.35">
      <c r="M140" s="7"/>
      <c r="N140" s="7"/>
    </row>
    <row r="141" spans="13:14" x14ac:dyDescent="0.35">
      <c r="M141" s="7"/>
      <c r="N141" s="7"/>
    </row>
    <row r="142" spans="13:14" x14ac:dyDescent="0.35">
      <c r="M142" s="7"/>
      <c r="N142" s="7"/>
    </row>
    <row r="143" spans="13:14" x14ac:dyDescent="0.35">
      <c r="M143" s="7"/>
      <c r="N143" s="7"/>
    </row>
    <row r="144" spans="13:14" x14ac:dyDescent="0.35">
      <c r="M144" s="7"/>
      <c r="N144" s="7"/>
    </row>
    <row r="145" spans="13:14" x14ac:dyDescent="0.35">
      <c r="M145" s="7"/>
      <c r="N145" s="7"/>
    </row>
    <row r="146" spans="13:14" x14ac:dyDescent="0.35">
      <c r="M146" s="7"/>
      <c r="N146" s="7"/>
    </row>
  </sheetData>
  <mergeCells count="9">
    <mergeCell ref="A3:F3"/>
    <mergeCell ref="H3:I3"/>
    <mergeCell ref="M3:R3"/>
    <mergeCell ref="M38:R38"/>
    <mergeCell ref="A38:F38"/>
    <mergeCell ref="H38:I38"/>
    <mergeCell ref="A73:F73"/>
    <mergeCell ref="H73:I73"/>
    <mergeCell ref="M73:R73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Slope Reliability</vt:lpstr>
      <vt:lpstr>Piece Pseudo-R2</vt:lpstr>
      <vt:lpstr>Piecewise Plots</vt:lpstr>
      <vt:lpstr>Quad Pseudo-R2</vt:lpstr>
      <vt:lpstr>Quadratic Plots</vt:lpstr>
    </vt:vector>
  </TitlesOfParts>
  <Company>Penn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Hoffman, Lesa</cp:lastModifiedBy>
  <dcterms:created xsi:type="dcterms:W3CDTF">2006-02-20T00:48:57Z</dcterms:created>
  <dcterms:modified xsi:type="dcterms:W3CDTF">2024-12-10T17:09:24Z</dcterms:modified>
</cp:coreProperties>
</file>