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5FD74E23-B046-47F5-A546-D5AAC8E14714}" xr6:coauthVersionLast="47" xr6:coauthVersionMax="47" xr10:uidLastSave="{00000000-0000-0000-0000-000000000000}"/>
  <bookViews>
    <workbookView xWindow="2808" yWindow="6672" windowWidth="29388" windowHeight="19092" tabRatio="749" activeTab="2" xr2:uid="{00000000-000D-0000-FFFF-FFFF00000000}"/>
  </bookViews>
  <sheets>
    <sheet name="Descriptives" sheetId="3" r:id="rId1"/>
    <sheet name="Examples" sheetId="1" r:id="rId2"/>
    <sheet name="-2LL Comparisons" sheetId="9" r:id="rId3"/>
    <sheet name="Example Table 1" sheetId="15" r:id="rId4"/>
    <sheet name="Distributions" sheetId="14" r:id="rId5"/>
    <sheet name="Figure 1 Info to Reliability" sheetId="12" r:id="rId6"/>
    <sheet name="Item 1 Predicted Prob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2" l="1"/>
  <c r="J43" i="12"/>
  <c r="J2" i="14"/>
  <c r="J8" i="14"/>
  <c r="K8" i="14"/>
  <c r="L8" i="14"/>
  <c r="M8" i="14"/>
  <c r="I8" i="14"/>
  <c r="J7" i="14"/>
  <c r="K7" i="14"/>
  <c r="L7" i="14"/>
  <c r="M7" i="14"/>
  <c r="I7" i="14"/>
  <c r="J6" i="14"/>
  <c r="K6" i="14"/>
  <c r="L6" i="14"/>
  <c r="M6" i="14"/>
  <c r="I6" i="14"/>
  <c r="J5" i="14"/>
  <c r="K5" i="14"/>
  <c r="L5" i="14"/>
  <c r="M5" i="14"/>
  <c r="I5" i="14"/>
  <c r="J4" i="14"/>
  <c r="K4" i="14"/>
  <c r="L4" i="14"/>
  <c r="M4" i="14"/>
  <c r="I4" i="14"/>
  <c r="J3" i="14"/>
  <c r="K3" i="14"/>
  <c r="L3" i="14"/>
  <c r="M3" i="14"/>
  <c r="I3" i="14"/>
  <c r="K2" i="14"/>
  <c r="L2" i="14"/>
  <c r="M2" i="14"/>
  <c r="I2" i="14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3" i="12"/>
  <c r="N18" i="7"/>
  <c r="I3" i="7"/>
  <c r="F7" i="9"/>
  <c r="H13" i="7"/>
  <c r="E4" i="1"/>
  <c r="F4" i="1" s="1"/>
  <c r="D6" i="9"/>
  <c r="D5" i="9"/>
  <c r="E7" i="9" s="1"/>
  <c r="G7" i="9" s="1"/>
  <c r="M16" i="7"/>
  <c r="N16" i="7"/>
  <c r="O16" i="7"/>
  <c r="M17" i="7"/>
  <c r="N17" i="7"/>
  <c r="O17" i="7"/>
  <c r="M18" i="7"/>
  <c r="O18" i="7"/>
  <c r="M19" i="7"/>
  <c r="N19" i="7"/>
  <c r="O19" i="7"/>
  <c r="M20" i="7"/>
  <c r="N20" i="7"/>
  <c r="O20" i="7"/>
  <c r="M21" i="7"/>
  <c r="N21" i="7"/>
  <c r="O21" i="7"/>
  <c r="M22" i="7"/>
  <c r="N22" i="7"/>
  <c r="O22" i="7"/>
  <c r="M23" i="7"/>
  <c r="N23" i="7"/>
  <c r="O23" i="7"/>
  <c r="M24" i="7"/>
  <c r="N24" i="7"/>
  <c r="O24" i="7"/>
  <c r="M25" i="7"/>
  <c r="N25" i="7"/>
  <c r="O25" i="7"/>
  <c r="M26" i="7"/>
  <c r="N26" i="7"/>
  <c r="O26" i="7"/>
  <c r="M27" i="7"/>
  <c r="N27" i="7"/>
  <c r="O27" i="7"/>
  <c r="M28" i="7"/>
  <c r="N28" i="7"/>
  <c r="O28" i="7"/>
  <c r="M29" i="7"/>
  <c r="N29" i="7"/>
  <c r="O29" i="7"/>
  <c r="M30" i="7"/>
  <c r="N30" i="7"/>
  <c r="O30" i="7"/>
  <c r="M31" i="7"/>
  <c r="N31" i="7"/>
  <c r="O31" i="7"/>
  <c r="M32" i="7"/>
  <c r="N32" i="7"/>
  <c r="O32" i="7"/>
  <c r="M33" i="7"/>
  <c r="N33" i="7"/>
  <c r="O33" i="7"/>
  <c r="M34" i="7"/>
  <c r="N34" i="7"/>
  <c r="O34" i="7"/>
  <c r="M35" i="7"/>
  <c r="N35" i="7"/>
  <c r="O35" i="7"/>
  <c r="M36" i="7"/>
  <c r="N36" i="7"/>
  <c r="O36" i="7"/>
  <c r="M37" i="7"/>
  <c r="N37" i="7"/>
  <c r="O37" i="7"/>
  <c r="M38" i="7"/>
  <c r="N38" i="7"/>
  <c r="O38" i="7"/>
  <c r="M39" i="7"/>
  <c r="N39" i="7"/>
  <c r="O39" i="7"/>
  <c r="M40" i="7"/>
  <c r="N40" i="7"/>
  <c r="O40" i="7"/>
  <c r="M41" i="7"/>
  <c r="N41" i="7"/>
  <c r="O41" i="7"/>
  <c r="M42" i="7"/>
  <c r="N42" i="7"/>
  <c r="O42" i="7"/>
  <c r="M43" i="7"/>
  <c r="N43" i="7"/>
  <c r="O43" i="7"/>
  <c r="M4" i="7"/>
  <c r="N4" i="7"/>
  <c r="O4" i="7"/>
  <c r="M5" i="7"/>
  <c r="N5" i="7"/>
  <c r="O5" i="7"/>
  <c r="M6" i="7"/>
  <c r="N6" i="7"/>
  <c r="O6" i="7"/>
  <c r="M7" i="7"/>
  <c r="N7" i="7"/>
  <c r="O7" i="7"/>
  <c r="M8" i="7"/>
  <c r="N8" i="7"/>
  <c r="O8" i="7"/>
  <c r="M9" i="7"/>
  <c r="N9" i="7"/>
  <c r="O9" i="7"/>
  <c r="M10" i="7"/>
  <c r="N10" i="7"/>
  <c r="O10" i="7"/>
  <c r="M11" i="7"/>
  <c r="N11" i="7"/>
  <c r="O11" i="7"/>
  <c r="M12" i="7"/>
  <c r="N12" i="7"/>
  <c r="O12" i="7"/>
  <c r="M13" i="7"/>
  <c r="N13" i="7"/>
  <c r="O13" i="7"/>
  <c r="M14" i="7"/>
  <c r="N14" i="7"/>
  <c r="O14" i="7"/>
  <c r="M15" i="7"/>
  <c r="N15" i="7"/>
  <c r="O15" i="7"/>
  <c r="N3" i="7"/>
  <c r="O3" i="7"/>
  <c r="M3" i="7"/>
  <c r="H25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J3" i="7"/>
  <c r="H3" i="7"/>
  <c r="H43" i="7"/>
  <c r="H32" i="7"/>
  <c r="H33" i="7"/>
  <c r="H34" i="7"/>
  <c r="H35" i="7"/>
  <c r="H36" i="7"/>
  <c r="H37" i="7"/>
  <c r="H38" i="7"/>
  <c r="H39" i="7"/>
  <c r="H40" i="7"/>
  <c r="H41" i="7"/>
  <c r="H42" i="7"/>
  <c r="H18" i="7"/>
  <c r="H19" i="7"/>
  <c r="H20" i="7"/>
  <c r="H21" i="7"/>
  <c r="H22" i="7"/>
  <c r="H23" i="7"/>
  <c r="H24" i="7"/>
  <c r="H26" i="7"/>
  <c r="H27" i="7"/>
  <c r="H28" i="7"/>
  <c r="H29" i="7"/>
  <c r="H30" i="7"/>
  <c r="H31" i="7"/>
  <c r="H4" i="7"/>
  <c r="H5" i="7"/>
  <c r="H6" i="7"/>
  <c r="H7" i="7"/>
  <c r="H8" i="7"/>
  <c r="H9" i="7"/>
  <c r="H10" i="7"/>
  <c r="H11" i="7"/>
  <c r="H12" i="7"/>
  <c r="H14" i="7"/>
  <c r="H15" i="7"/>
  <c r="H16" i="7"/>
  <c r="H17" i="7"/>
  <c r="E5" i="1"/>
  <c r="F5" i="1"/>
  <c r="E6" i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2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L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a parameter</t>
        </r>
      </text>
    </comment>
    <comment ref="M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b1 difficulty</t>
        </r>
      </text>
    </comment>
    <comment ref="N1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b2 difficulty</t>
        </r>
      </text>
    </comment>
    <comment ref="O1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b3 difficulty</t>
        </r>
      </text>
    </comment>
  </commentList>
</comments>
</file>

<file path=xl/sharedStrings.xml><?xml version="1.0" encoding="utf-8"?>
<sst xmlns="http://schemas.openxmlformats.org/spreadsheetml/2006/main" count="209" uniqueCount="104">
  <si>
    <t>Theta</t>
  </si>
  <si>
    <t>Item</t>
  </si>
  <si>
    <t>Loading</t>
  </si>
  <si>
    <t>Reliability</t>
  </si>
  <si>
    <t>2. Bedmaking</t>
  </si>
  <si>
    <t>3. Cooking</t>
  </si>
  <si>
    <t>1=Big Problems</t>
  </si>
  <si>
    <t>2=Some Problems</t>
  </si>
  <si>
    <t>3=Can Do It</t>
  </si>
  <si>
    <t>0=Can't Do It</t>
  </si>
  <si>
    <t>0 vs 123</t>
  </si>
  <si>
    <t>01 vs 23</t>
  </si>
  <si>
    <t>012 vs 3</t>
  </si>
  <si>
    <t>Item 1</t>
  </si>
  <si>
    <t>Prob of 0</t>
  </si>
  <si>
    <t>Prob of 1</t>
  </si>
  <si>
    <t>Prob of 2</t>
  </si>
  <si>
    <t>Prob of 3</t>
  </si>
  <si>
    <t>Prob of 0 vs 123</t>
  </si>
  <si>
    <t>Prob of 01 vs 23</t>
  </si>
  <si>
    <t>Prob of 012 vs 3</t>
  </si>
  <si>
    <t>Saved from Mplus</t>
  </si>
  <si>
    <t>Calculated Based on Mplus</t>
  </si>
  <si>
    <t>Polytmous GRM Example</t>
  </si>
  <si>
    <t>vs. Categorical 2PL</t>
  </si>
  <si>
    <t>Categorical 1PL (Rasch GRM)</t>
  </si>
  <si>
    <t>Categorical 2PL (GRM)</t>
  </si>
  <si>
    <t>LL*-2</t>
  </si>
  <si>
    <t>FILL IN</t>
  </si>
  <si>
    <t>CALCULATED</t>
  </si>
  <si>
    <t>DF 
Diff</t>
  </si>
  <si>
    <t>Exact p 
Value</t>
  </si>
  <si>
    <t>Pred 
Logit</t>
  </si>
  <si>
    <t>Logit 
to Prob</t>
  </si>
  <si>
    <t>IFA
Loading</t>
  </si>
  <si>
    <t>Model
H0 LL</t>
  </si>
  <si>
    <t># Free
Parms</t>
  </si>
  <si>
    <t>Test Information</t>
  </si>
  <si>
    <t>Item 2</t>
  </si>
  <si>
    <t>Item 3</t>
  </si>
  <si>
    <t>Item 4</t>
  </si>
  <si>
    <t>Item 5</t>
  </si>
  <si>
    <t>Item 6</t>
  </si>
  <si>
    <t>Item 7</t>
  </si>
  <si>
    <t>POLYTOMOUS ITEMS</t>
  </si>
  <si>
    <t>IFA 
Intercept</t>
  </si>
  <si>
    <t>Models:
Fewer in Row 1
More in Row 2</t>
  </si>
  <si>
    <t>Test of -2ΔLL Difference</t>
  </si>
  <si>
    <t>Diff in
-2*LL</t>
  </si>
  <si>
    <t>Threshold1</t>
  </si>
  <si>
    <t>Threshold2</t>
  </si>
  <si>
    <t>Threshold3</t>
  </si>
  <si>
    <t>Factor
Mean</t>
  </si>
  <si>
    <t>Factor
Variance</t>
  </si>
  <si>
    <t>Content</t>
  </si>
  <si>
    <t>a</t>
  </si>
  <si>
    <t>b1: 0/123
&gt; can't do it</t>
  </si>
  <si>
    <t>b2: 01/23
&gt; big problems</t>
  </si>
  <si>
    <t>b3: 012/3
&gt; some problems</t>
  </si>
  <si>
    <t>1. Housework (cleaning and laundry)</t>
  </si>
  <si>
    <t>4. Everyday shopping</t>
  </si>
  <si>
    <t>5. Getting to places outside of walking distance</t>
  </si>
  <si>
    <t>6. Handling banking and other business</t>
  </si>
  <si>
    <t>7. Using the telephone</t>
  </si>
  <si>
    <t>Estimate</t>
  </si>
  <si>
    <t>SE</t>
  </si>
  <si>
    <t>Submodel 1: y &gt; 0</t>
  </si>
  <si>
    <t>Threshold</t>
  </si>
  <si>
    <t>Difficulty</t>
  </si>
  <si>
    <t>Discrimination</t>
  </si>
  <si>
    <t>IFA Parameters</t>
  </si>
  <si>
    <t>IRT Parameters</t>
  </si>
  <si>
    <t xml:space="preserve"> </t>
  </si>
  <si>
    <t>Slope Parameters</t>
  </si>
  <si>
    <t>Location Parameters: y &gt; 0</t>
  </si>
  <si>
    <t>Location Parameters: y &gt; 1</t>
  </si>
  <si>
    <t>Location Parameters: y &gt; 2</t>
  </si>
  <si>
    <t>Polytomous (Ordinal) Example</t>
  </si>
  <si>
    <t>Label</t>
  </si>
  <si>
    <t>housework</t>
  </si>
  <si>
    <t>bedmaking</t>
  </si>
  <si>
    <t>cooking</t>
  </si>
  <si>
    <t>shopping</t>
  </si>
  <si>
    <t>getting to places</t>
  </si>
  <si>
    <t>banking</t>
  </si>
  <si>
    <t>telephone</t>
  </si>
  <si>
    <t>Pearson Correlation Estimates</t>
  </si>
  <si>
    <t>Pearson Correlation Standard Errors</t>
  </si>
  <si>
    <t>Polychoric Correlation Estimates</t>
  </si>
  <si>
    <t>Polychoric Correlation Standard Errors</t>
  </si>
  <si>
    <t>CIA2</t>
  </si>
  <si>
    <t>CIA3</t>
  </si>
  <si>
    <t>CIA4</t>
  </si>
  <si>
    <t>CIA5</t>
  </si>
  <si>
    <t>CIA6</t>
  </si>
  <si>
    <t>CIA7</t>
  </si>
  <si>
    <t>CIA1</t>
  </si>
  <si>
    <t>This info came from the Plot menu in the Mplus output: Plot --&gt; View Plots --&gt; Item Characteristic Curves</t>
  </si>
  <si>
    <t>Once the plot appears, right-click on it and select "save plot data" as a .dat file you can then work with</t>
  </si>
  <si>
    <t>Select "item characteristic curves for a single item" and enter desired range/intervals of theta</t>
  </si>
  <si>
    <t>This info came from the Plot menu in the Mplus output: Plot --&gt; View Plots --&gt; Information Curves</t>
  </si>
  <si>
    <t>Select "total information curve" and enter desired range/intervals of theta to compute information for</t>
  </si>
  <si>
    <t xml:space="preserve">Test information is the sum across all item information curves. </t>
  </si>
  <si>
    <t>Or you can select "IIC for single or multiple items" to get the per-item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</si>
</sst>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0.000"/>
    <numFmt numFmtId="165" formatCode="0.0000"/>
    <numFmt numFmtId="166" formatCode="0.00000"/>
    <numFmt numFmtId="167" formatCode="0.0"/>
    <numFmt numFmtId="168" formatCode="0.0000000"/>
    <numFmt numFmtId="169" formatCode="#,##0.000"/>
    <numFmt numFmtId="170" formatCode=".000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1" fillId="0" borderId="0"/>
    <xf numFmtId="0" fontId="2" fillId="0" borderId="0"/>
  </cellStyleXfs>
  <cellXfs count="76">
    <xf numFmtId="0" fontId="0" fillId="0" borderId="0" xfId="0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2" fillId="0" borderId="0" xfId="0" applyFont="1"/>
    <xf numFmtId="167" fontId="0" fillId="0" borderId="0" xfId="0" applyNumberFormat="1"/>
    <xf numFmtId="1" fontId="0" fillId="0" borderId="0" xfId="0" applyNumberFormat="1"/>
    <xf numFmtId="0" fontId="0" fillId="0" borderId="0" xfId="0" applyFont="1"/>
    <xf numFmtId="167" fontId="12" fillId="0" borderId="0" xfId="0" applyNumberFormat="1" applyFont="1"/>
    <xf numFmtId="167" fontId="0" fillId="0" borderId="0" xfId="0" applyNumberFormat="1" applyFont="1"/>
    <xf numFmtId="164" fontId="12" fillId="0" borderId="0" xfId="0" applyNumberFormat="1" applyFont="1"/>
    <xf numFmtId="0" fontId="11" fillId="0" borderId="0" xfId="2"/>
    <xf numFmtId="168" fontId="11" fillId="0" borderId="0" xfId="2" applyNumberFormat="1"/>
    <xf numFmtId="164" fontId="11" fillId="0" borderId="0" xfId="2" applyNumberFormat="1"/>
    <xf numFmtId="0" fontId="11" fillId="0" borderId="0" xfId="2" applyAlignment="1">
      <alignment horizontal="left" indent="2"/>
    </xf>
    <xf numFmtId="165" fontId="11" fillId="0" borderId="0" xfId="2" applyNumberFormat="1"/>
    <xf numFmtId="0" fontId="14" fillId="0" borderId="0" xfId="2" applyFont="1" applyAlignment="1">
      <alignment horizontal="center"/>
    </xf>
    <xf numFmtId="168" fontId="14" fillId="0" borderId="0" xfId="2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2" xfId="2" applyFont="1" applyBorder="1" applyAlignment="1">
      <alignment horizontal="center" vertical="center" wrapText="1"/>
    </xf>
    <xf numFmtId="169" fontId="14" fillId="0" borderId="2" xfId="2" applyNumberFormat="1" applyFont="1" applyFill="1" applyBorder="1" applyAlignment="1">
      <alignment horizontal="center" vertical="center" wrapText="1"/>
    </xf>
    <xf numFmtId="168" fontId="14" fillId="0" borderId="2" xfId="2" applyNumberFormat="1" applyFont="1" applyBorder="1" applyAlignment="1">
      <alignment horizontal="center" vertical="center" wrapText="1"/>
    </xf>
    <xf numFmtId="0" fontId="0" fillId="0" borderId="1" xfId="0" applyBorder="1"/>
    <xf numFmtId="167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3" applyFont="1" applyAlignment="1">
      <alignment wrapText="1"/>
    </xf>
    <xf numFmtId="164" fontId="14" fillId="0" borderId="0" xfId="3" applyNumberFormat="1" applyFont="1" applyAlignment="1">
      <alignment wrapText="1"/>
    </xf>
    <xf numFmtId="0" fontId="14" fillId="0" borderId="0" xfId="3" applyFont="1" applyAlignment="1">
      <alignment horizontal="center"/>
    </xf>
    <xf numFmtId="164" fontId="14" fillId="0" borderId="0" xfId="3" applyNumberFormat="1" applyFont="1" applyAlignment="1">
      <alignment horizontal="center" wrapText="1"/>
    </xf>
    <xf numFmtId="164" fontId="14" fillId="0" borderId="0" xfId="3" applyNumberFormat="1" applyFont="1" applyAlignment="1">
      <alignment horizontal="center"/>
    </xf>
    <xf numFmtId="0" fontId="2" fillId="0" borderId="0" xfId="3" applyFont="1"/>
    <xf numFmtId="0" fontId="14" fillId="0" borderId="0" xfId="3" applyFont="1"/>
    <xf numFmtId="164" fontId="14" fillId="0" borderId="0" xfId="3" applyNumberFormat="1" applyFont="1"/>
    <xf numFmtId="0" fontId="2" fillId="0" borderId="0" xfId="3"/>
    <xf numFmtId="2" fontId="2" fillId="0" borderId="0" xfId="3" applyNumberFormat="1"/>
    <xf numFmtId="164" fontId="2" fillId="0" borderId="0" xfId="3" applyNumberFormat="1"/>
    <xf numFmtId="1" fontId="2" fillId="0" borderId="0" xfId="3" applyNumberFormat="1"/>
    <xf numFmtId="164" fontId="2" fillId="0" borderId="0" xfId="3" applyNumberFormat="1" applyAlignment="1">
      <alignment horizontal="center"/>
    </xf>
    <xf numFmtId="6" fontId="2" fillId="0" borderId="0" xfId="3" applyNumberFormat="1"/>
    <xf numFmtId="0" fontId="2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vertical="center"/>
    </xf>
    <xf numFmtId="2" fontId="15" fillId="0" borderId="0" xfId="0" applyNumberFormat="1" applyFont="1"/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2" fontId="1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2" fontId="15" fillId="0" borderId="1" xfId="0" applyNumberFormat="1" applyFont="1" applyBorder="1"/>
    <xf numFmtId="0" fontId="15" fillId="0" borderId="1" xfId="0" applyFont="1" applyBorder="1"/>
    <xf numFmtId="6" fontId="15" fillId="0" borderId="0" xfId="0" applyNumberFormat="1" applyFont="1"/>
    <xf numFmtId="0" fontId="1" fillId="0" borderId="0" xfId="0" applyFont="1"/>
    <xf numFmtId="0" fontId="17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170" fontId="14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vertical="center"/>
    </xf>
    <xf numFmtId="167" fontId="12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12" fillId="0" borderId="1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Difficulty </a:t>
            </a:r>
            <a:br>
              <a:rPr lang="en-US" sz="1400"/>
            </a:br>
            <a:r>
              <a:rPr lang="en-US" sz="1400"/>
              <a:t>Location Parameters</a:t>
            </a:r>
          </a:p>
        </c:rich>
      </c:tx>
      <c:layout>
        <c:manualLayout>
          <c:xMode val="edge"/>
          <c:yMode val="edge"/>
          <c:x val="0.78512496961960798"/>
          <c:y val="0.4413561348173450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9642752934466"/>
          <c:y val="0.43441874922141321"/>
          <c:w val="0.66719189157194059"/>
          <c:h val="0.43271123490048902"/>
        </c:manualLayout>
      </c:layout>
      <c:stockChart>
        <c:ser>
          <c:idx val="2"/>
          <c:order val="0"/>
          <c:tx>
            <c:strRef>
              <c:f>Distributions!$L$1</c:f>
              <c:strCache>
                <c:ptCount val="1"/>
                <c:pt idx="0">
                  <c:v>b3: 012/3
&gt; some problems</c:v>
                </c:pt>
              </c:strCache>
            </c:strRef>
          </c:tx>
          <c:spPr>
            <a:ln w="47625">
              <a:noFill/>
            </a:ln>
          </c:spPr>
          <c:marker>
            <c:symbol val="x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Distributions!$L$2:$L$8</c:f>
              <c:numCache>
                <c:formatCode>0.000</c:formatCode>
                <c:ptCount val="7"/>
                <c:pt idx="0">
                  <c:v>-0.1808355243938066</c:v>
                </c:pt>
                <c:pt idx="1">
                  <c:v>-0.7186538461538462</c:v>
                </c:pt>
                <c:pt idx="2">
                  <c:v>-0.55755473661391719</c:v>
                </c:pt>
                <c:pt idx="3">
                  <c:v>-0.25013155586739166</c:v>
                </c:pt>
                <c:pt idx="4">
                  <c:v>-0.19150731158605175</c:v>
                </c:pt>
                <c:pt idx="5">
                  <c:v>-0.70555747324818785</c:v>
                </c:pt>
                <c:pt idx="6">
                  <c:v>-1.6597300337457819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E-4827-8C5E-EDDBF6390D69}"/>
            </c:ext>
          </c:extLst>
        </c:ser>
        <c:ser>
          <c:idx val="1"/>
          <c:order val="1"/>
          <c:tx>
            <c:strRef>
              <c:f>Distributions!$K$1</c:f>
              <c:strCache>
                <c:ptCount val="1"/>
                <c:pt idx="0">
                  <c:v>b2: 01/23
&gt; big problems</c:v>
                </c:pt>
              </c:strCache>
            </c:strRef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Distributions!$K$2:$K$8</c:f>
              <c:numCache>
                <c:formatCode>0.000</c:formatCode>
                <c:ptCount val="7"/>
                <c:pt idx="0">
                  <c:v>-0.9436167104878761</c:v>
                </c:pt>
                <c:pt idx="1">
                  <c:v>-1.2140384615384614</c:v>
                </c:pt>
                <c:pt idx="2">
                  <c:v>-1.1259484066767829</c:v>
                </c:pt>
                <c:pt idx="3">
                  <c:v>-0.81301526048061745</c:v>
                </c:pt>
                <c:pt idx="4">
                  <c:v>-0.85517435320584922</c:v>
                </c:pt>
                <c:pt idx="5">
                  <c:v>-1.2367966862271316</c:v>
                </c:pt>
                <c:pt idx="6">
                  <c:v>-2.4735658042744655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E-4827-8C5E-EDDBF6390D69}"/>
            </c:ext>
          </c:extLst>
        </c:ser>
        <c:ser>
          <c:idx val="0"/>
          <c:order val="2"/>
          <c:tx>
            <c:strRef>
              <c:f>Distributions!$J$1</c:f>
              <c:strCache>
                <c:ptCount val="1"/>
                <c:pt idx="0">
                  <c:v>b1: 0/123
&gt; can't do it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Distributions!$J$2:$J$8</c:f>
              <c:numCache>
                <c:formatCode>0.000</c:formatCode>
                <c:ptCount val="7"/>
                <c:pt idx="0">
                  <c:v>-1.4326614081215308</c:v>
                </c:pt>
                <c:pt idx="1">
                  <c:v>-1.5663461538461536</c:v>
                </c:pt>
                <c:pt idx="2">
                  <c:v>-1.4829828744851505</c:v>
                </c:pt>
                <c:pt idx="3">
                  <c:v>-1.3074899140501666</c:v>
                </c:pt>
                <c:pt idx="4">
                  <c:v>-1.8498312710911136</c:v>
                </c:pt>
                <c:pt idx="5">
                  <c:v>-1.9116327235070765</c:v>
                </c:pt>
                <c:pt idx="6">
                  <c:v>-3.2677165354330704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E-4827-8C5E-EDDBF639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ln>
                <a:noFill/>
              </a:ln>
            </c:spPr>
          </c:upBars>
          <c:downBar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</c:downBars>
        </c:upDownBars>
        <c:axId val="178038272"/>
        <c:axId val="169299328"/>
      </c:stockChart>
      <c:catAx>
        <c:axId val="1780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 Number</a:t>
                </a:r>
              </a:p>
            </c:rich>
          </c:tx>
          <c:layout>
            <c:manualLayout>
              <c:xMode val="edge"/>
              <c:yMode val="edge"/>
              <c:x val="0.38952925376535735"/>
              <c:y val="0.9296821012489444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69299328"/>
        <c:crossesAt val="-10"/>
        <c:auto val="0"/>
        <c:lblAlgn val="ctr"/>
        <c:lblOffset val="100"/>
        <c:noMultiLvlLbl val="0"/>
      </c:catAx>
      <c:valAx>
        <c:axId val="169299328"/>
        <c:scaling>
          <c:orientation val="minMax"/>
          <c:max val="1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Latent Trait</a:t>
                </a:r>
              </a:p>
            </c:rich>
          </c:tx>
          <c:layout>
            <c:manualLayout>
              <c:xMode val="edge"/>
              <c:yMode val="edge"/>
              <c:x val="1.7873484520655045E-2"/>
              <c:y val="0.5746232045839941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780382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79310096507661276"/>
          <c:y val="0.55031019708237416"/>
          <c:w val="0.19881832300154881"/>
          <c:h val="0.3093759903522194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Discrimination Parameters</a:t>
            </a:r>
          </a:p>
        </c:rich>
      </c:tx>
      <c:layout>
        <c:manualLayout>
          <c:xMode val="edge"/>
          <c:yMode val="edge"/>
          <c:x val="0.29222251424655676"/>
          <c:y val="3.55756248144184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02135945338457E-2"/>
          <c:y val="0.18675438787888532"/>
          <c:w val="0.69162496302164855"/>
          <c:h val="0.76487633368575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Distributions!$M$2:$M$8</c:f>
              <c:numCache>
                <c:formatCode>0.000</c:formatCode>
                <c:ptCount val="7"/>
                <c:pt idx="0">
                  <c:v>6.8460000000000001</c:v>
                </c:pt>
                <c:pt idx="1">
                  <c:v>5.2</c:v>
                </c:pt>
                <c:pt idx="2">
                  <c:v>4.6130000000000004</c:v>
                </c:pt>
                <c:pt idx="3">
                  <c:v>5.7009999999999996</c:v>
                </c:pt>
                <c:pt idx="4">
                  <c:v>3.556</c:v>
                </c:pt>
                <c:pt idx="5">
                  <c:v>2.8969999999999998</c:v>
                </c:pt>
                <c:pt idx="6">
                  <c:v>1.778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2-4033-AD16-DBDBA2477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40320"/>
        <c:axId val="169301632"/>
      </c:barChart>
      <c:catAx>
        <c:axId val="1780403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9301632"/>
        <c:crosses val="autoZero"/>
        <c:auto val="1"/>
        <c:lblAlgn val="ctr"/>
        <c:lblOffset val="100"/>
        <c:noMultiLvlLbl val="0"/>
      </c:catAx>
      <c:valAx>
        <c:axId val="169301632"/>
        <c:scaling>
          <c:orientation val="minMax"/>
          <c:max val="7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a: Item Discrimination</a:t>
                </a:r>
              </a:p>
            </c:rich>
          </c:tx>
          <c:layout>
            <c:manualLayout>
              <c:xMode val="edge"/>
              <c:yMode val="edge"/>
              <c:x val="6.5031850416328568E-3"/>
              <c:y val="0.1928755054586120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04032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00843234200576"/>
          <c:y val="0.14273148148148201"/>
          <c:w val="0.81443600570363539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Reliability'!$I$2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Reliability'!$I$8:$I$33</c:f>
              <c:numCache>
                <c:formatCode>0.00</c:formatCode>
                <c:ptCount val="26"/>
                <c:pt idx="0">
                  <c:v>2.5183499999999999</c:v>
                </c:pt>
                <c:pt idx="1">
                  <c:v>3.0258099999999999</c:v>
                </c:pt>
                <c:pt idx="2">
                  <c:v>3.91221</c:v>
                </c:pt>
                <c:pt idx="3">
                  <c:v>5.4501200000000001</c:v>
                </c:pt>
                <c:pt idx="4">
                  <c:v>8.0741899999999998</c:v>
                </c:pt>
                <c:pt idx="5">
                  <c:v>12.61548</c:v>
                </c:pt>
                <c:pt idx="6">
                  <c:v>20.64845</c:v>
                </c:pt>
                <c:pt idx="7">
                  <c:v>32.642270000000003</c:v>
                </c:pt>
                <c:pt idx="8">
                  <c:v>40.980800000000002</c:v>
                </c:pt>
                <c:pt idx="9">
                  <c:v>40.255609999999997</c:v>
                </c:pt>
                <c:pt idx="10">
                  <c:v>40.956609999999998</c:v>
                </c:pt>
                <c:pt idx="11">
                  <c:v>38.846449999999997</c:v>
                </c:pt>
                <c:pt idx="12">
                  <c:v>32.448009999999996</c:v>
                </c:pt>
                <c:pt idx="13">
                  <c:v>30.663</c:v>
                </c:pt>
                <c:pt idx="14">
                  <c:v>30.25029</c:v>
                </c:pt>
                <c:pt idx="15">
                  <c:v>20.156210000000002</c:v>
                </c:pt>
                <c:pt idx="16">
                  <c:v>9.6474399999999996</c:v>
                </c:pt>
                <c:pt idx="17">
                  <c:v>4.5576800000000004</c:v>
                </c:pt>
                <c:pt idx="18">
                  <c:v>2.5146099999999998</c:v>
                </c:pt>
                <c:pt idx="19">
                  <c:v>1.68289</c:v>
                </c:pt>
                <c:pt idx="20">
                  <c:v>1.3243499999999999</c:v>
                </c:pt>
                <c:pt idx="21">
                  <c:v>1.1608499999999999</c:v>
                </c:pt>
                <c:pt idx="22">
                  <c:v>1.0827100000000001</c:v>
                </c:pt>
                <c:pt idx="23">
                  <c:v>1.0439099999999999</c:v>
                </c:pt>
                <c:pt idx="24">
                  <c:v>1.0240100000000001</c:v>
                </c:pt>
                <c:pt idx="25">
                  <c:v>1.0135099999999999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D-46A4-B6B4-67C504B56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49120"/>
        <c:axId val="169303360"/>
      </c:lineChart>
      <c:catAx>
        <c:axId val="19974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9303360"/>
        <c:crosses val="autoZero"/>
        <c:auto val="1"/>
        <c:lblAlgn val="ctr"/>
        <c:lblOffset val="100"/>
        <c:tickLblSkip val="3"/>
        <c:noMultiLvlLbl val="0"/>
      </c:catAx>
      <c:valAx>
        <c:axId val="169303360"/>
        <c:scaling>
          <c:orientation val="minMax"/>
          <c:max val="4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9749120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882573046299"/>
          <c:y val="0.14273148148148215"/>
          <c:w val="0.86529467807302896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Reliability'!$J$2</c:f>
              <c:strCache>
                <c:ptCount val="1"/>
                <c:pt idx="0">
                  <c:v>Reliability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Reliability'!$J$8:$J$33</c:f>
              <c:numCache>
                <c:formatCode>0.00</c:formatCode>
                <c:ptCount val="26"/>
                <c:pt idx="0">
                  <c:v>0.71577586084386147</c:v>
                </c:pt>
                <c:pt idx="1">
                  <c:v>0.75160278304241879</c:v>
                </c:pt>
                <c:pt idx="2">
                  <c:v>0.7964256414119103</c:v>
                </c:pt>
                <c:pt idx="3">
                  <c:v>0.84496412469845528</c:v>
                </c:pt>
                <c:pt idx="4">
                  <c:v>0.88979732626272978</c:v>
                </c:pt>
                <c:pt idx="5">
                  <c:v>0.92655418685202429</c:v>
                </c:pt>
                <c:pt idx="6">
                  <c:v>0.95380731645914607</c:v>
                </c:pt>
                <c:pt idx="7">
                  <c:v>0.97027548973360001</c:v>
                </c:pt>
                <c:pt idx="8">
                  <c:v>0.9761795868587545</c:v>
                </c:pt>
                <c:pt idx="9">
                  <c:v>0.97576087227894581</c:v>
                </c:pt>
                <c:pt idx="10">
                  <c:v>0.97616585324696159</c:v>
                </c:pt>
                <c:pt idx="11">
                  <c:v>0.97490366143031559</c:v>
                </c:pt>
                <c:pt idx="12">
                  <c:v>0.97010285514743633</c:v>
                </c:pt>
                <c:pt idx="13">
                  <c:v>0.96841739569844931</c:v>
                </c:pt>
                <c:pt idx="14">
                  <c:v>0.96800029695724421</c:v>
                </c:pt>
                <c:pt idx="15">
                  <c:v>0.95273255464943862</c:v>
                </c:pt>
                <c:pt idx="16">
                  <c:v>0.90608071048064132</c:v>
                </c:pt>
                <c:pt idx="17">
                  <c:v>0.82006880568870466</c:v>
                </c:pt>
                <c:pt idx="18">
                  <c:v>0.71547340956749106</c:v>
                </c:pt>
                <c:pt idx="19">
                  <c:v>0.62726761067356474</c:v>
                </c:pt>
                <c:pt idx="20">
                  <c:v>0.56977219437692261</c:v>
                </c:pt>
                <c:pt idx="21">
                  <c:v>0.53721914987157826</c:v>
                </c:pt>
                <c:pt idx="22">
                  <c:v>0.51985634101723233</c:v>
                </c:pt>
                <c:pt idx="23">
                  <c:v>0.51074166670743815</c:v>
                </c:pt>
                <c:pt idx="24">
                  <c:v>0.50593129480585575</c:v>
                </c:pt>
                <c:pt idx="25">
                  <c:v>0.50335483806884485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7-4360-ABFF-BAC183B26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72480"/>
        <c:axId val="178177152"/>
      </c:lineChart>
      <c:catAx>
        <c:axId val="2203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8177152"/>
        <c:crosses val="autoZero"/>
        <c:auto val="1"/>
        <c:lblAlgn val="ctr"/>
        <c:lblOffset val="100"/>
        <c:tickLblSkip val="3"/>
        <c:noMultiLvlLbl val="0"/>
      </c:catAx>
      <c:valAx>
        <c:axId val="178177152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0372480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Item Information</a:t>
            </a:r>
          </a:p>
        </c:rich>
      </c:tx>
      <c:layout>
        <c:manualLayout>
          <c:xMode val="edge"/>
          <c:yMode val="edge"/>
          <c:x val="0.33371484202753127"/>
          <c:y val="2.77656064549808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512536416823578E-2"/>
          <c:y val="0.13160282444914551"/>
          <c:w val="0.82010235218819627"/>
          <c:h val="0.7099773988157928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Reliability'!$B$2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Reliability'!$B$8:$B$27</c:f>
              <c:numCache>
                <c:formatCode>0.0</c:formatCode>
                <c:ptCount val="20"/>
                <c:pt idx="0">
                  <c:v>1.0300000000000001E-3</c:v>
                </c:pt>
                <c:pt idx="1">
                  <c:v>4.0299999999999997E-3</c:v>
                </c:pt>
                <c:pt idx="2">
                  <c:v>1.585E-2</c:v>
                </c:pt>
                <c:pt idx="3">
                  <c:v>6.2210000000000001E-2</c:v>
                </c:pt>
                <c:pt idx="4">
                  <c:v>0.24274000000000001</c:v>
                </c:pt>
                <c:pt idx="5">
                  <c:v>0.92600000000000005</c:v>
                </c:pt>
                <c:pt idx="6">
                  <c:v>3.2466400000000002</c:v>
                </c:pt>
                <c:pt idx="7">
                  <c:v>8.6110100000000003</c:v>
                </c:pt>
                <c:pt idx="8">
                  <c:v>12.134550000000001</c:v>
                </c:pt>
                <c:pt idx="9">
                  <c:v>10.506790000000001</c:v>
                </c:pt>
                <c:pt idx="10">
                  <c:v>12.06842</c:v>
                </c:pt>
                <c:pt idx="11">
                  <c:v>9.6729699999999994</c:v>
                </c:pt>
                <c:pt idx="12">
                  <c:v>5.6925600000000003</c:v>
                </c:pt>
                <c:pt idx="13">
                  <c:v>7.7081299999999997</c:v>
                </c:pt>
                <c:pt idx="14">
                  <c:v>11.747</c:v>
                </c:pt>
                <c:pt idx="15">
                  <c:v>8.1691099999999999</c:v>
                </c:pt>
                <c:pt idx="16">
                  <c:v>2.9969299999999999</c:v>
                </c:pt>
                <c:pt idx="17">
                  <c:v>0.84660999999999997</c:v>
                </c:pt>
                <c:pt idx="18">
                  <c:v>0.22134000000000001</c:v>
                </c:pt>
                <c:pt idx="19">
                  <c:v>5.6689999999999997E-2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2-4237-B53E-A27201C8D6B7}"/>
            </c:ext>
          </c:extLst>
        </c:ser>
        <c:ser>
          <c:idx val="1"/>
          <c:order val="1"/>
          <c:tx>
            <c:strRef>
              <c:f>'Figure 1 Info to Reliability'!$C$2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Reliability'!$C$8:$C$27</c:f>
              <c:numCache>
                <c:formatCode>0.0</c:formatCode>
                <c:ptCount val="20"/>
                <c:pt idx="0">
                  <c:v>1.5630000000000002E-2</c:v>
                </c:pt>
                <c:pt idx="1">
                  <c:v>4.4130000000000003E-2</c:v>
                </c:pt>
                <c:pt idx="2">
                  <c:v>0.12411</c:v>
                </c:pt>
                <c:pt idx="3">
                  <c:v>0.34527999999999998</c:v>
                </c:pt>
                <c:pt idx="4">
                  <c:v>0.93233999999999995</c:v>
                </c:pt>
                <c:pt idx="5">
                  <c:v>2.3267000000000002</c:v>
                </c:pt>
                <c:pt idx="6">
                  <c:v>4.8234599999999999</c:v>
                </c:pt>
                <c:pt idx="7">
                  <c:v>7.2058099999999996</c:v>
                </c:pt>
                <c:pt idx="8">
                  <c:v>7.93405</c:v>
                </c:pt>
                <c:pt idx="9">
                  <c:v>7.8136700000000001</c:v>
                </c:pt>
                <c:pt idx="10">
                  <c:v>7.2590399999999997</c:v>
                </c:pt>
                <c:pt idx="11">
                  <c:v>7.3202199999999999</c:v>
                </c:pt>
                <c:pt idx="12">
                  <c:v>6.2711899999999998</c:v>
                </c:pt>
                <c:pt idx="13">
                  <c:v>3.6459999999999999</c:v>
                </c:pt>
                <c:pt idx="14">
                  <c:v>1.60022</c:v>
                </c:pt>
                <c:pt idx="15">
                  <c:v>0.61463999999999996</c:v>
                </c:pt>
                <c:pt idx="16">
                  <c:v>0.22394</c:v>
                </c:pt>
                <c:pt idx="17">
                  <c:v>8.0019999999999994E-2</c:v>
                </c:pt>
                <c:pt idx="18">
                  <c:v>2.8389999999999999E-2</c:v>
                </c:pt>
                <c:pt idx="19">
                  <c:v>1.005E-2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2-4237-B53E-A27201C8D6B7}"/>
            </c:ext>
          </c:extLst>
        </c:ser>
        <c:ser>
          <c:idx val="2"/>
          <c:order val="2"/>
          <c:tx>
            <c:strRef>
              <c:f>'Figure 1 Info to Reliability'!$D$2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Reliability'!$D$8:$D$27</c:f>
              <c:numCache>
                <c:formatCode>0.0</c:formatCode>
                <c:ptCount val="20"/>
                <c:pt idx="0">
                  <c:v>1.9380000000000001E-2</c:v>
                </c:pt>
                <c:pt idx="1">
                  <c:v>4.8640000000000003E-2</c:v>
                </c:pt>
                <c:pt idx="2">
                  <c:v>0.12153</c:v>
                </c:pt>
                <c:pt idx="3">
                  <c:v>0.30052000000000001</c:v>
                </c:pt>
                <c:pt idx="4">
                  <c:v>0.72445000000000004</c:v>
                </c:pt>
                <c:pt idx="5">
                  <c:v>1.64415</c:v>
                </c:pt>
                <c:pt idx="6">
                  <c:v>3.2735500000000002</c:v>
                </c:pt>
                <c:pt idx="7">
                  <c:v>5.1630599999999998</c:v>
                </c:pt>
                <c:pt idx="8">
                  <c:v>6.19231</c:v>
                </c:pt>
                <c:pt idx="9">
                  <c:v>6.3131500000000003</c:v>
                </c:pt>
                <c:pt idx="10">
                  <c:v>5.9169799999999997</c:v>
                </c:pt>
                <c:pt idx="11">
                  <c:v>5.6426999999999996</c:v>
                </c:pt>
                <c:pt idx="12">
                  <c:v>5.7158699999999998</c:v>
                </c:pt>
                <c:pt idx="13">
                  <c:v>4.7443400000000002</c:v>
                </c:pt>
                <c:pt idx="14">
                  <c:v>2.8841299999999999</c:v>
                </c:pt>
                <c:pt idx="15">
                  <c:v>1.4032500000000001</c:v>
                </c:pt>
                <c:pt idx="16">
                  <c:v>0.60843999999999998</c:v>
                </c:pt>
                <c:pt idx="17">
                  <c:v>0.25063000000000002</c:v>
                </c:pt>
                <c:pt idx="18">
                  <c:v>0.10106</c:v>
                </c:pt>
                <c:pt idx="19">
                  <c:v>4.0399999999999998E-2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72-4237-B53E-A27201C8D6B7}"/>
            </c:ext>
          </c:extLst>
        </c:ser>
        <c:ser>
          <c:idx val="3"/>
          <c:order val="3"/>
          <c:tx>
            <c:strRef>
              <c:f>'Figure 1 Info to Reliability'!$E$2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Reliability'!$E$8:$E$27</c:f>
              <c:numCache>
                <c:formatCode>0.0</c:formatCode>
                <c:ptCount val="20"/>
                <c:pt idx="0">
                  <c:v>2.0999999999999999E-3</c:v>
                </c:pt>
                <c:pt idx="1">
                  <c:v>6.5599999999999999E-3</c:v>
                </c:pt>
                <c:pt idx="2">
                  <c:v>2.0500000000000001E-2</c:v>
                </c:pt>
                <c:pt idx="3">
                  <c:v>6.3920000000000005E-2</c:v>
                </c:pt>
                <c:pt idx="4">
                  <c:v>0.19822000000000001</c:v>
                </c:pt>
                <c:pt idx="5">
                  <c:v>0.60399000000000003</c:v>
                </c:pt>
                <c:pt idx="6">
                  <c:v>1.7455799999999999</c:v>
                </c:pt>
                <c:pt idx="7">
                  <c:v>4.3504199999999997</c:v>
                </c:pt>
                <c:pt idx="8">
                  <c:v>7.7242300000000004</c:v>
                </c:pt>
                <c:pt idx="9">
                  <c:v>8.5564199999999992</c:v>
                </c:pt>
                <c:pt idx="10">
                  <c:v>8.3478700000000003</c:v>
                </c:pt>
                <c:pt idx="11">
                  <c:v>8.8000500000000006</c:v>
                </c:pt>
                <c:pt idx="12">
                  <c:v>7.7174100000000001</c:v>
                </c:pt>
                <c:pt idx="13">
                  <c:v>8.0204599999999999</c:v>
                </c:pt>
                <c:pt idx="14">
                  <c:v>8.1252099999999992</c:v>
                </c:pt>
                <c:pt idx="15">
                  <c:v>5.0884799999999997</c:v>
                </c:pt>
                <c:pt idx="16">
                  <c:v>2.15463</c:v>
                </c:pt>
                <c:pt idx="17">
                  <c:v>0.76097999999999999</c:v>
                </c:pt>
                <c:pt idx="18">
                  <c:v>0.25147999999999998</c:v>
                </c:pt>
                <c:pt idx="19">
                  <c:v>8.1280000000000005E-2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72-4237-B53E-A27201C8D6B7}"/>
            </c:ext>
          </c:extLst>
        </c:ser>
        <c:ser>
          <c:idx val="4"/>
          <c:order val="4"/>
          <c:tx>
            <c:strRef>
              <c:f>'Figure 1 Info to Reliability'!$F$2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Reliability'!$F$8:$F$27</c:f>
              <c:numCache>
                <c:formatCode>0.0</c:formatCode>
                <c:ptCount val="20"/>
                <c:pt idx="0">
                  <c:v>0.2049</c:v>
                </c:pt>
                <c:pt idx="1">
                  <c:v>0.40334999999999999</c:v>
                </c:pt>
                <c:pt idx="2">
                  <c:v>0.76800000000000002</c:v>
                </c:pt>
                <c:pt idx="3">
                  <c:v>1.3733900000000001</c:v>
                </c:pt>
                <c:pt idx="4">
                  <c:v>2.2000600000000001</c:v>
                </c:pt>
                <c:pt idx="5">
                  <c:v>2.9736099999999999</c:v>
                </c:pt>
                <c:pt idx="6">
                  <c:v>3.2538</c:v>
                </c:pt>
                <c:pt idx="7">
                  <c:v>2.9910600000000001</c:v>
                </c:pt>
                <c:pt idx="8">
                  <c:v>2.7049799999999999</c:v>
                </c:pt>
                <c:pt idx="9">
                  <c:v>2.8352400000000002</c:v>
                </c:pt>
                <c:pt idx="10">
                  <c:v>3.2540100000000001</c:v>
                </c:pt>
                <c:pt idx="11">
                  <c:v>3.5061499999999999</c:v>
                </c:pt>
                <c:pt idx="12">
                  <c:v>3.4944700000000002</c:v>
                </c:pt>
                <c:pt idx="13">
                  <c:v>3.4900600000000002</c:v>
                </c:pt>
                <c:pt idx="14">
                  <c:v>3.3984100000000002</c:v>
                </c:pt>
                <c:pt idx="15">
                  <c:v>2.8769399999999998</c:v>
                </c:pt>
                <c:pt idx="16">
                  <c:v>2.0258099999999999</c:v>
                </c:pt>
                <c:pt idx="17">
                  <c:v>1.22715</c:v>
                </c:pt>
                <c:pt idx="18">
                  <c:v>0.67471999999999999</c:v>
                </c:pt>
                <c:pt idx="19">
                  <c:v>0.35120000000000001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72-4237-B53E-A27201C8D6B7}"/>
            </c:ext>
          </c:extLst>
        </c:ser>
        <c:ser>
          <c:idx val="5"/>
          <c:order val="5"/>
          <c:tx>
            <c:strRef>
              <c:f>'Figure 1 Info to Reliability'!$G$2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Reliability'!$G$8:$G$27</c:f>
              <c:numCache>
                <c:formatCode>0.0</c:formatCode>
                <c:ptCount val="20"/>
                <c:pt idx="0">
                  <c:v>0.32950000000000002</c:v>
                </c:pt>
                <c:pt idx="1">
                  <c:v>0.55240999999999996</c:v>
                </c:pt>
                <c:pt idx="2">
                  <c:v>0.88634000000000002</c:v>
                </c:pt>
                <c:pt idx="3">
                  <c:v>1.32812</c:v>
                </c:pt>
                <c:pt idx="4">
                  <c:v>1.80661</c:v>
                </c:pt>
                <c:pt idx="5">
                  <c:v>2.1877900000000001</c:v>
                </c:pt>
                <c:pt idx="6">
                  <c:v>2.3834399999999998</c:v>
                </c:pt>
                <c:pt idx="7">
                  <c:v>2.4516900000000001</c:v>
                </c:pt>
                <c:pt idx="8">
                  <c:v>2.4994100000000001</c:v>
                </c:pt>
                <c:pt idx="9">
                  <c:v>2.5390100000000002</c:v>
                </c:pt>
                <c:pt idx="10">
                  <c:v>2.53125</c:v>
                </c:pt>
                <c:pt idx="11">
                  <c:v>2.4379200000000001</c:v>
                </c:pt>
                <c:pt idx="12">
                  <c:v>2.1931600000000002</c:v>
                </c:pt>
                <c:pt idx="13">
                  <c:v>1.77857</c:v>
                </c:pt>
                <c:pt idx="14">
                  <c:v>1.29088</c:v>
                </c:pt>
                <c:pt idx="15">
                  <c:v>0.85443999999999998</c:v>
                </c:pt>
                <c:pt idx="16">
                  <c:v>0.52986</c:v>
                </c:pt>
                <c:pt idx="17">
                  <c:v>0.31512000000000001</c:v>
                </c:pt>
                <c:pt idx="18">
                  <c:v>0.18271999999999999</c:v>
                </c:pt>
                <c:pt idx="19">
                  <c:v>0.10438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72-4237-B53E-A27201C8D6B7}"/>
            </c:ext>
          </c:extLst>
        </c:ser>
        <c:ser>
          <c:idx val="6"/>
          <c:order val="6"/>
          <c:tx>
            <c:strRef>
              <c:f>'Figure 1 Info to Reliability'!$H$2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Reliability'!$H$8:$H$27</c:f>
              <c:numCache>
                <c:formatCode>0.0</c:formatCode>
                <c:ptCount val="20"/>
                <c:pt idx="0">
                  <c:v>0.94581000000000004</c:v>
                </c:pt>
                <c:pt idx="1">
                  <c:v>0.96667999999999998</c:v>
                </c:pt>
                <c:pt idx="2">
                  <c:v>0.97587999999999997</c:v>
                </c:pt>
                <c:pt idx="3">
                  <c:v>0.97667999999999999</c:v>
                </c:pt>
                <c:pt idx="4">
                  <c:v>0.96977000000000002</c:v>
                </c:pt>
                <c:pt idx="5">
                  <c:v>0.95323999999999998</c:v>
                </c:pt>
                <c:pt idx="6">
                  <c:v>0.92196999999999996</c:v>
                </c:pt>
                <c:pt idx="7">
                  <c:v>0.86922999999999995</c:v>
                </c:pt>
                <c:pt idx="8">
                  <c:v>0.79127000000000003</c:v>
                </c:pt>
                <c:pt idx="9">
                  <c:v>0.69130999999999998</c:v>
                </c:pt>
                <c:pt idx="10">
                  <c:v>0.57904999999999995</c:v>
                </c:pt>
                <c:pt idx="11">
                  <c:v>0.46644000000000002</c:v>
                </c:pt>
                <c:pt idx="12">
                  <c:v>0.36334</c:v>
                </c:pt>
                <c:pt idx="13">
                  <c:v>0.27544999999999997</c:v>
                </c:pt>
                <c:pt idx="14">
                  <c:v>0.20444999999999999</c:v>
                </c:pt>
                <c:pt idx="15">
                  <c:v>0.14935000000000001</c:v>
                </c:pt>
                <c:pt idx="16">
                  <c:v>0.10783</c:v>
                </c:pt>
                <c:pt idx="17">
                  <c:v>7.7179999999999999E-2</c:v>
                </c:pt>
                <c:pt idx="18">
                  <c:v>5.4899999999999997E-2</c:v>
                </c:pt>
                <c:pt idx="19">
                  <c:v>3.8890000000000001E-2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72-4237-B53E-A27201C8D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531648"/>
        <c:axId val="178178880"/>
      </c:lineChart>
      <c:catAx>
        <c:axId val="22153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8178880"/>
        <c:crosses val="autoZero"/>
        <c:auto val="1"/>
        <c:lblAlgn val="ctr"/>
        <c:lblOffset val="100"/>
        <c:noMultiLvlLbl val="0"/>
      </c:catAx>
      <c:valAx>
        <c:axId val="178178880"/>
        <c:scaling>
          <c:orientation val="minMax"/>
          <c:max val="13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153164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1 Category</a:t>
            </a:r>
            <a:r>
              <a:rPr lang="en-US" baseline="0"/>
              <a:t> Characteristic Curves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'Item 1 Predicted Prob'!$B$2</c:f>
              <c:strCache>
                <c:ptCount val="1"/>
                <c:pt idx="0">
                  <c:v>Prob of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Prob'!$B$8:$B$38</c:f>
              <c:numCache>
                <c:formatCode>General</c:formatCode>
                <c:ptCount val="31"/>
                <c:pt idx="0">
                  <c:v>0.99997999999999998</c:v>
                </c:pt>
                <c:pt idx="1">
                  <c:v>0.99990999999999997</c:v>
                </c:pt>
                <c:pt idx="2">
                  <c:v>0.99965999999999999</c:v>
                </c:pt>
                <c:pt idx="3">
                  <c:v>0.99866999999999995</c:v>
                </c:pt>
                <c:pt idx="4">
                  <c:v>0.99478999999999995</c:v>
                </c:pt>
                <c:pt idx="5">
                  <c:v>0.97984000000000004</c:v>
                </c:pt>
                <c:pt idx="6">
                  <c:v>0.92513999999999996</c:v>
                </c:pt>
                <c:pt idx="7">
                  <c:v>0.75861000000000001</c:v>
                </c:pt>
                <c:pt idx="8">
                  <c:v>0.44420999999999999</c:v>
                </c:pt>
                <c:pt idx="9">
                  <c:v>0.16891999999999999</c:v>
                </c:pt>
                <c:pt idx="10">
                  <c:v>4.9149999999999999E-2</c:v>
                </c:pt>
                <c:pt idx="11">
                  <c:v>1.298E-2</c:v>
                </c:pt>
                <c:pt idx="12">
                  <c:v>3.3300000000000001E-3</c:v>
                </c:pt>
                <c:pt idx="13">
                  <c:v>8.4999999999999995E-4</c:v>
                </c:pt>
                <c:pt idx="14">
                  <c:v>2.2000000000000001E-4</c:v>
                </c:pt>
                <c:pt idx="15">
                  <c:v>5.0000000000000002E-5</c:v>
                </c:pt>
                <c:pt idx="16">
                  <c:v>1.0000000000000001E-5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1-4430-A540-BC0269D46F03}"/>
            </c:ext>
          </c:extLst>
        </c:ser>
        <c:ser>
          <c:idx val="1"/>
          <c:order val="1"/>
          <c:tx>
            <c:strRef>
              <c:f>'Item 1 Predicted Prob'!$C$2</c:f>
              <c:strCache>
                <c:ptCount val="1"/>
                <c:pt idx="0">
                  <c:v>Prob of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Prob'!$C$8:$C$38</c:f>
              <c:numCache>
                <c:formatCode>General</c:formatCode>
                <c:ptCount val="31"/>
                <c:pt idx="0">
                  <c:v>2.0000000000000002E-5</c:v>
                </c:pt>
                <c:pt idx="1">
                  <c:v>8.0000000000000007E-5</c:v>
                </c:pt>
                <c:pt idx="2">
                  <c:v>3.3E-4</c:v>
                </c:pt>
                <c:pt idx="3">
                  <c:v>1.2800000000000001E-3</c:v>
                </c:pt>
                <c:pt idx="4">
                  <c:v>5.0200000000000002E-3</c:v>
                </c:pt>
                <c:pt idx="5">
                  <c:v>1.9439999999999999E-2</c:v>
                </c:pt>
                <c:pt idx="6">
                  <c:v>7.2029999999999997E-2</c:v>
                </c:pt>
                <c:pt idx="7">
                  <c:v>0.23032</c:v>
                </c:pt>
                <c:pt idx="8">
                  <c:v>0.51366000000000001</c:v>
                </c:pt>
                <c:pt idx="9">
                  <c:v>0.68362000000000001</c:v>
                </c:pt>
                <c:pt idx="10">
                  <c:v>0.54605000000000004</c:v>
                </c:pt>
                <c:pt idx="11">
                  <c:v>0.25918999999999998</c:v>
                </c:pt>
                <c:pt idx="12">
                  <c:v>8.3510000000000001E-2</c:v>
                </c:pt>
                <c:pt idx="13">
                  <c:v>2.2759999999999999E-2</c:v>
                </c:pt>
                <c:pt idx="14">
                  <c:v>5.8999999999999999E-3</c:v>
                </c:pt>
                <c:pt idx="15">
                  <c:v>1.5100000000000001E-3</c:v>
                </c:pt>
                <c:pt idx="16">
                  <c:v>3.8000000000000002E-4</c:v>
                </c:pt>
                <c:pt idx="17">
                  <c:v>1E-4</c:v>
                </c:pt>
                <c:pt idx="18">
                  <c:v>2.0000000000000002E-5</c:v>
                </c:pt>
                <c:pt idx="19">
                  <c:v>1.0000000000000001E-5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1-4430-A540-BC0269D46F03}"/>
            </c:ext>
          </c:extLst>
        </c:ser>
        <c:ser>
          <c:idx val="2"/>
          <c:order val="2"/>
          <c:tx>
            <c:strRef>
              <c:f>'Item 1 Predicted Prob'!$D$2</c:f>
              <c:strCache>
                <c:ptCount val="1"/>
                <c:pt idx="0">
                  <c:v>Prob of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Prob'!$D$8:$D$38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1.0000000000000001E-5</c:v>
                </c:pt>
                <c:pt idx="3">
                  <c:v>5.0000000000000002E-5</c:v>
                </c:pt>
                <c:pt idx="4">
                  <c:v>1.8000000000000001E-4</c:v>
                </c:pt>
                <c:pt idx="5">
                  <c:v>7.2000000000000005E-4</c:v>
                </c:pt>
                <c:pt idx="6">
                  <c:v>2.82E-3</c:v>
                </c:pt>
                <c:pt idx="7">
                  <c:v>1.0999999999999999E-2</c:v>
                </c:pt>
                <c:pt idx="8">
                  <c:v>4.19E-2</c:v>
                </c:pt>
                <c:pt idx="9">
                  <c:v>0.14652000000000001</c:v>
                </c:pt>
                <c:pt idx="10">
                  <c:v>0.40114</c:v>
                </c:pt>
                <c:pt idx="11">
                  <c:v>0.71360999999999997</c:v>
                </c:pt>
                <c:pt idx="12">
                  <c:v>0.85946999999999996</c:v>
                </c:pt>
                <c:pt idx="13">
                  <c:v>0.79396999999999995</c:v>
                </c:pt>
                <c:pt idx="14">
                  <c:v>0.52656000000000003</c:v>
                </c:pt>
                <c:pt idx="15">
                  <c:v>0.22317000000000001</c:v>
                </c:pt>
                <c:pt idx="16">
                  <c:v>6.8260000000000001E-2</c:v>
                </c:pt>
                <c:pt idx="17">
                  <c:v>1.83E-2</c:v>
                </c:pt>
                <c:pt idx="18">
                  <c:v>4.7200000000000002E-3</c:v>
                </c:pt>
                <c:pt idx="19">
                  <c:v>1.1999999999999999E-3</c:v>
                </c:pt>
                <c:pt idx="20">
                  <c:v>3.1E-4</c:v>
                </c:pt>
                <c:pt idx="21">
                  <c:v>8.0000000000000007E-5</c:v>
                </c:pt>
                <c:pt idx="22">
                  <c:v>2.0000000000000002E-5</c:v>
                </c:pt>
                <c:pt idx="23">
                  <c:v>1.0000000000000001E-5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1-4430-A540-BC0269D46F03}"/>
            </c:ext>
          </c:extLst>
        </c:ser>
        <c:ser>
          <c:idx val="3"/>
          <c:order val="3"/>
          <c:tx>
            <c:strRef>
              <c:f>'Item 1 Predicted Prob'!$E$2</c:f>
              <c:strCache>
                <c:ptCount val="1"/>
                <c:pt idx="0">
                  <c:v>Prob of 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Prob'!$E$8:$E$38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2.0000000000000002E-5</c:v>
                </c:pt>
                <c:pt idx="7">
                  <c:v>6.0000000000000002E-5</c:v>
                </c:pt>
                <c:pt idx="8">
                  <c:v>2.4000000000000001E-4</c:v>
                </c:pt>
                <c:pt idx="9">
                  <c:v>9.3000000000000005E-4</c:v>
                </c:pt>
                <c:pt idx="10">
                  <c:v>3.6600000000000001E-3</c:v>
                </c:pt>
                <c:pt idx="11">
                  <c:v>1.422E-2</c:v>
                </c:pt>
                <c:pt idx="12">
                  <c:v>5.3690000000000002E-2</c:v>
                </c:pt>
                <c:pt idx="13">
                  <c:v>0.18242</c:v>
                </c:pt>
                <c:pt idx="14">
                  <c:v>0.46733000000000002</c:v>
                </c:pt>
                <c:pt idx="15">
                  <c:v>0.77527000000000001</c:v>
                </c:pt>
                <c:pt idx="16">
                  <c:v>0.93133999999999995</c:v>
                </c:pt>
                <c:pt idx="17">
                  <c:v>0.98160000000000003</c:v>
                </c:pt>
                <c:pt idx="18">
                  <c:v>0.99524999999999997</c:v>
                </c:pt>
                <c:pt idx="19">
                  <c:v>0.99878999999999996</c:v>
                </c:pt>
                <c:pt idx="20">
                  <c:v>0.99968999999999997</c:v>
                </c:pt>
                <c:pt idx="21">
                  <c:v>0.99992000000000003</c:v>
                </c:pt>
                <c:pt idx="22">
                  <c:v>0.99997999999999998</c:v>
                </c:pt>
                <c:pt idx="23">
                  <c:v>0.99999000000000005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1-4430-A540-BC0269D4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256959"/>
        <c:axId val="1882258207"/>
      </c:lineChart>
      <c:catAx>
        <c:axId val="1882256959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258207"/>
        <c:crosses val="autoZero"/>
        <c:auto val="1"/>
        <c:lblAlgn val="ctr"/>
        <c:lblOffset val="100"/>
        <c:noMultiLvlLbl val="0"/>
      </c:catAx>
      <c:valAx>
        <c:axId val="1882258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25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215659</xdr:colOff>
      <xdr:row>0</xdr:row>
      <xdr:rowOff>126277</xdr:rowOff>
    </xdr:from>
    <xdr:to>
      <xdr:col>28</xdr:col>
      <xdr:colOff>293297</xdr:colOff>
      <xdr:row>25</xdr:row>
      <xdr:rowOff>43132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336429</xdr:colOff>
      <xdr:row>0</xdr:row>
      <xdr:rowOff>215661</xdr:rowOff>
    </xdr:from>
    <xdr:to>
      <xdr:col>28</xdr:col>
      <xdr:colOff>215661</xdr:colOff>
      <xdr:row>9</xdr:row>
      <xdr:rowOff>8626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189781</xdr:colOff>
      <xdr:row>18</xdr:row>
      <xdr:rowOff>94891</xdr:rowOff>
    </xdr:to>
    <xdr:graphicFrame macro="">
      <xdr:nvGraphicFramePr>
        <xdr:cNvPr id="140327" name="Chart 3">
          <a:extLst>
            <a:ext uri="{FF2B5EF4-FFF2-40B4-BE49-F238E27FC236}">
              <a16:creationId xmlns:a16="http://schemas.microsoft.com/office/drawing/2014/main" id="{00000000-0008-0000-0500-000027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250166</xdr:colOff>
      <xdr:row>2</xdr:row>
      <xdr:rowOff>8626</xdr:rowOff>
    </xdr:from>
    <xdr:to>
      <xdr:col>24</xdr:col>
      <xdr:colOff>371475</xdr:colOff>
      <xdr:row>18</xdr:row>
      <xdr:rowOff>94891</xdr:rowOff>
    </xdr:to>
    <xdr:graphicFrame macro="">
      <xdr:nvGraphicFramePr>
        <xdr:cNvPr id="140328" name="Chart 4">
          <a:extLst>
            <a:ext uri="{FF2B5EF4-FFF2-40B4-BE49-F238E27FC236}">
              <a16:creationId xmlns:a16="http://schemas.microsoft.com/office/drawing/2014/main" id="{00000000-0008-0000-0500-000028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34506</xdr:colOff>
      <xdr:row>20</xdr:row>
      <xdr:rowOff>12364</xdr:rowOff>
    </xdr:from>
    <xdr:to>
      <xdr:col>21</xdr:col>
      <xdr:colOff>362309</xdr:colOff>
      <xdr:row>39</xdr:row>
      <xdr:rowOff>25304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0.17163</cdr:x>
      <cdr:y>0.72756</cdr:y>
    </cdr:from>
    <cdr:to>
      <cdr:x>0.95222</cdr:x>
      <cdr:y>0.73059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64956" y="2109237"/>
          <a:ext cx="3479075" cy="87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0.16584</cdr:x>
      <cdr:y>0.16822</cdr:y>
    </cdr:from>
    <cdr:to>
      <cdr:x>0.39323</cdr:x>
      <cdr:y>0.32067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39140" y="487681"/>
          <a:ext cx="1013460" cy="4419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40 = Reliability .976</a:t>
          </a:r>
        </a:p>
      </cdr:txBody>
    </cdr:sp>
  </cdr:relSizeAnchor>
  <cdr:relSizeAnchor xmlns:cdr="http://schemas.openxmlformats.org/drawingml/2006/chartDrawing">
    <cdr:from>
      <cdr:x>0.70959</cdr:x>
      <cdr:y>0.54129</cdr:y>
    </cdr:from>
    <cdr:to>
      <cdr:x>0.95106</cdr:x>
      <cdr:y>0.68624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0.65966</cdr:x>
      <cdr:y>0.19046</cdr:y>
    </cdr:from>
    <cdr:to>
      <cdr:x>0.90784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40093" y="552153"/>
          <a:ext cx="1106127" cy="6043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0.10517</cdr:x>
      <cdr:y>0.01898</cdr:y>
    </cdr:from>
    <cdr:to>
      <cdr:x>0.97973</cdr:x>
      <cdr:y>0.12362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6110" y="50800"/>
          <a:ext cx="3543300" cy="2801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Reliability = info /</a:t>
          </a:r>
          <a:r>
            <a:rPr lang="en-US" sz="1400" b="1" baseline="0"/>
            <a:t> (info+1)</a:t>
          </a:r>
          <a:endParaRPr lang="en-US" sz="1400" b="1"/>
        </a:p>
      </cdr:txBody>
    </cdr:sp>
  </cdr:relSizeAnchor>
  <cdr:relSizeAnchor xmlns:cdr="http://schemas.openxmlformats.org/drawingml/2006/chartDrawing">
    <cdr:from>
      <cdr:x>0.10117</cdr:x>
      <cdr:y>0.27066</cdr:y>
    </cdr:from>
    <cdr:to>
      <cdr:x>1</cdr:x>
      <cdr:y>0.27383</cdr:y>
    </cdr:to>
    <cdr:sp macro="" textlink="">
      <cdr:nv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2355D47-A415-4336-A6B7-4A9C50EB7FEB}"/>
            </a:ext>
          </a:extLst>
        </cdr:cNvPr>
        <cdr:cNvSpPr/>
      </cdr:nvSpPr>
      <cdr:spPr>
        <a:xfrm xmlns:a="http://schemas.openxmlformats.org/drawingml/2006/main" flipV="1">
          <a:off x="382294" y="782319"/>
          <a:ext cx="3396615" cy="91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48</xdr:row>
      <xdr:rowOff>49530</xdr:rowOff>
    </xdr:from>
    <xdr:to>
      <xdr:col>9</xdr:col>
      <xdr:colOff>320040</xdr:colOff>
      <xdr:row>68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E9221E-517F-4960-A929-05118BBD3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workbookViewId="0">
      <selection activeCell="H1" sqref="H1:V19"/>
    </sheetView>
  </sheetViews>
  <sheetFormatPr defaultRowHeight="14.4" x14ac:dyDescent="0.3"/>
  <cols>
    <col min="1" max="1" width="8.88671875" style="55"/>
    <col min="2" max="2" width="14.44140625" style="55" bestFit="1" customWidth="1"/>
    <col min="3" max="3" width="14.109375" style="55" bestFit="1" customWidth="1"/>
    <col min="4" max="4" width="17.33203125" style="55" bestFit="1" customWidth="1"/>
    <col min="5" max="5" width="19.5546875" style="55" bestFit="1" customWidth="1"/>
    <col min="6" max="6" width="12.6640625" style="55" bestFit="1" customWidth="1"/>
    <col min="7" max="7" width="8.88671875" style="55"/>
    <col min="8" max="14" width="6.5546875" style="55" customWidth="1"/>
    <col min="15" max="15" width="3.33203125" style="55" customWidth="1"/>
    <col min="16" max="22" width="6.5546875" style="55" customWidth="1"/>
    <col min="23" max="16384" width="8.88671875" style="55"/>
  </cols>
  <sheetData>
    <row r="1" spans="1:23" x14ac:dyDescent="0.3">
      <c r="H1" s="63" t="s">
        <v>88</v>
      </c>
      <c r="I1" s="63"/>
      <c r="J1" s="63"/>
      <c r="K1" s="63"/>
      <c r="L1" s="63"/>
      <c r="M1" s="63"/>
      <c r="N1" s="63"/>
      <c r="P1" s="63" t="s">
        <v>86</v>
      </c>
      <c r="Q1" s="63"/>
      <c r="R1" s="63"/>
      <c r="S1" s="63"/>
      <c r="T1" s="63"/>
      <c r="U1" s="63"/>
      <c r="V1" s="63"/>
    </row>
    <row r="2" spans="1:23" x14ac:dyDescent="0.3">
      <c r="C2" s="63" t="s">
        <v>77</v>
      </c>
      <c r="D2" s="63"/>
      <c r="E2" s="63"/>
      <c r="F2" s="63"/>
      <c r="I2" s="58" t="s">
        <v>96</v>
      </c>
      <c r="J2" s="58" t="s">
        <v>90</v>
      </c>
      <c r="K2" s="58" t="s">
        <v>91</v>
      </c>
      <c r="L2" s="58" t="s">
        <v>92</v>
      </c>
      <c r="M2" s="58" t="s">
        <v>93</v>
      </c>
      <c r="N2" s="58" t="s">
        <v>94</v>
      </c>
      <c r="Q2" s="58" t="s">
        <v>96</v>
      </c>
      <c r="R2" s="58" t="s">
        <v>90</v>
      </c>
      <c r="S2" s="58" t="s">
        <v>91</v>
      </c>
      <c r="T2" s="58" t="s">
        <v>92</v>
      </c>
      <c r="U2" s="58" t="s">
        <v>93</v>
      </c>
      <c r="V2" s="58" t="s">
        <v>94</v>
      </c>
    </row>
    <row r="3" spans="1:23" x14ac:dyDescent="0.3">
      <c r="A3" s="56" t="s">
        <v>1</v>
      </c>
      <c r="B3" s="56" t="s">
        <v>78</v>
      </c>
      <c r="C3" s="56" t="s">
        <v>9</v>
      </c>
      <c r="D3" s="56" t="s">
        <v>6</v>
      </c>
      <c r="E3" s="56" t="s">
        <v>7</v>
      </c>
      <c r="F3" s="56" t="s">
        <v>8</v>
      </c>
      <c r="H3" s="55" t="s">
        <v>96</v>
      </c>
      <c r="I3" s="59"/>
      <c r="J3" s="59"/>
      <c r="K3" s="59"/>
      <c r="L3" s="59"/>
      <c r="M3" s="59"/>
      <c r="N3" s="59"/>
      <c r="P3" s="55" t="s">
        <v>96</v>
      </c>
      <c r="Q3" s="59"/>
      <c r="R3" s="59"/>
      <c r="S3" s="59"/>
      <c r="T3" s="59"/>
      <c r="U3" s="59"/>
      <c r="V3" s="59"/>
      <c r="W3" s="56"/>
    </row>
    <row r="4" spans="1:23" x14ac:dyDescent="0.3">
      <c r="A4" s="55">
        <v>1</v>
      </c>
      <c r="B4" s="55" t="s">
        <v>79</v>
      </c>
      <c r="C4" s="57">
        <v>8.6999999999999994E-2</v>
      </c>
      <c r="D4" s="57">
        <v>0.08</v>
      </c>
      <c r="E4" s="57">
        <v>0.25600000000000001</v>
      </c>
      <c r="F4" s="57">
        <v>0.57699999999999996</v>
      </c>
      <c r="H4" s="55" t="s">
        <v>90</v>
      </c>
      <c r="I4" s="59">
        <v>0.93700000000000006</v>
      </c>
      <c r="J4" s="59"/>
      <c r="K4" s="59"/>
      <c r="L4" s="59"/>
      <c r="M4" s="59"/>
      <c r="N4" s="59"/>
      <c r="P4" s="55" t="s">
        <v>90</v>
      </c>
      <c r="Q4" s="59">
        <v>0.82</v>
      </c>
      <c r="R4" s="59"/>
      <c r="S4" s="59"/>
      <c r="T4" s="59"/>
      <c r="U4" s="59"/>
      <c r="V4" s="59"/>
      <c r="W4" s="57"/>
    </row>
    <row r="5" spans="1:23" x14ac:dyDescent="0.3">
      <c r="A5" s="55">
        <v>2</v>
      </c>
      <c r="B5" s="55" t="s">
        <v>80</v>
      </c>
      <c r="C5" s="57">
        <v>7.1999999999999995E-2</v>
      </c>
      <c r="D5" s="57">
        <v>3.9E-2</v>
      </c>
      <c r="E5" s="57">
        <v>0.115</v>
      </c>
      <c r="F5" s="57">
        <v>0.77300000000000002</v>
      </c>
      <c r="H5" s="55" t="s">
        <v>91</v>
      </c>
      <c r="I5" s="59">
        <v>0.92500000000000004</v>
      </c>
      <c r="J5" s="59">
        <v>0.92400000000000004</v>
      </c>
      <c r="K5" s="59"/>
      <c r="L5" s="59"/>
      <c r="M5" s="59"/>
      <c r="N5" s="59"/>
      <c r="P5" s="55" t="s">
        <v>91</v>
      </c>
      <c r="Q5" s="59">
        <v>0.83499999999999996</v>
      </c>
      <c r="R5" s="59">
        <v>0.83499999999999996</v>
      </c>
      <c r="S5" s="59"/>
      <c r="T5" s="59"/>
      <c r="U5" s="59"/>
      <c r="V5" s="59"/>
      <c r="W5" s="57"/>
    </row>
    <row r="6" spans="1:23" x14ac:dyDescent="0.3">
      <c r="A6" s="55">
        <v>3</v>
      </c>
      <c r="B6" s="55" t="s">
        <v>81</v>
      </c>
      <c r="C6" s="57">
        <v>8.6999999999999994E-2</v>
      </c>
      <c r="D6" s="57">
        <v>4.8000000000000001E-2</v>
      </c>
      <c r="E6" s="57">
        <v>0.14899999999999999</v>
      </c>
      <c r="F6" s="57">
        <v>0.71599999999999997</v>
      </c>
      <c r="H6" s="55" t="s">
        <v>92</v>
      </c>
      <c r="I6" s="59">
        <v>0.91300000000000003</v>
      </c>
      <c r="J6" s="59">
        <v>0.89100000000000001</v>
      </c>
      <c r="K6" s="59">
        <v>0.87</v>
      </c>
      <c r="L6" s="59"/>
      <c r="M6" s="59"/>
      <c r="N6" s="59"/>
      <c r="P6" s="55" t="s">
        <v>92</v>
      </c>
      <c r="Q6" s="59">
        <v>0.84</v>
      </c>
      <c r="R6" s="59">
        <v>0.76800000000000002</v>
      </c>
      <c r="S6" s="59">
        <v>0.76600000000000001</v>
      </c>
      <c r="T6" s="59"/>
      <c r="U6" s="59"/>
      <c r="V6" s="59"/>
      <c r="W6" s="57"/>
    </row>
    <row r="7" spans="1:23" x14ac:dyDescent="0.3">
      <c r="A7" s="55">
        <v>4</v>
      </c>
      <c r="B7" s="55" t="s">
        <v>82</v>
      </c>
      <c r="C7" s="57">
        <v>0.10100000000000001</v>
      </c>
      <c r="D7" s="57">
        <v>9.0999999999999998E-2</v>
      </c>
      <c r="E7" s="57">
        <v>0.191</v>
      </c>
      <c r="F7" s="57">
        <v>0.61699999999999999</v>
      </c>
      <c r="H7" s="55" t="s">
        <v>93</v>
      </c>
      <c r="I7" s="59">
        <v>0.84899999999999998</v>
      </c>
      <c r="J7" s="59">
        <v>0.82899999999999996</v>
      </c>
      <c r="K7" s="59">
        <v>0.79600000000000004</v>
      </c>
      <c r="L7" s="59">
        <v>0.90400000000000003</v>
      </c>
      <c r="M7" s="59"/>
      <c r="N7" s="59"/>
      <c r="P7" s="55" t="s">
        <v>93</v>
      </c>
      <c r="Q7" s="59">
        <v>0.753</v>
      </c>
      <c r="R7" s="59">
        <v>0.67900000000000005</v>
      </c>
      <c r="S7" s="59">
        <v>0.67200000000000004</v>
      </c>
      <c r="T7" s="59">
        <v>0.82199999999999995</v>
      </c>
      <c r="U7" s="59"/>
      <c r="V7" s="59"/>
      <c r="W7" s="57"/>
    </row>
    <row r="8" spans="1:23" x14ac:dyDescent="0.3">
      <c r="A8" s="55">
        <v>5</v>
      </c>
      <c r="B8" s="55" t="s">
        <v>83</v>
      </c>
      <c r="C8" s="57">
        <v>5.6000000000000001E-2</v>
      </c>
      <c r="D8" s="57">
        <v>0.16200000000000001</v>
      </c>
      <c r="E8" s="57">
        <v>0.21199999999999999</v>
      </c>
      <c r="F8" s="57">
        <v>0.56899999999999995</v>
      </c>
      <c r="H8" s="55" t="s">
        <v>94</v>
      </c>
      <c r="I8" s="59">
        <v>0.81399999999999995</v>
      </c>
      <c r="J8" s="59">
        <v>0.79400000000000004</v>
      </c>
      <c r="K8" s="59">
        <v>0.81299999999999994</v>
      </c>
      <c r="L8" s="59">
        <v>0.873</v>
      </c>
      <c r="M8" s="59">
        <v>0.84199999999999997</v>
      </c>
      <c r="N8" s="59"/>
      <c r="P8" s="55" t="s">
        <v>94</v>
      </c>
      <c r="Q8" s="59">
        <v>0.68600000000000005</v>
      </c>
      <c r="R8" s="59">
        <v>0.66</v>
      </c>
      <c r="S8" s="59">
        <v>0.66900000000000004</v>
      </c>
      <c r="T8" s="59">
        <v>0.749</v>
      </c>
      <c r="U8" s="59">
        <v>0.70799999999999996</v>
      </c>
      <c r="V8" s="59"/>
      <c r="W8" s="57"/>
    </row>
    <row r="9" spans="1:23" x14ac:dyDescent="0.3">
      <c r="A9" s="55">
        <v>6</v>
      </c>
      <c r="B9" s="55" t="s">
        <v>84</v>
      </c>
      <c r="C9" s="57">
        <v>5.5E-2</v>
      </c>
      <c r="D9" s="57">
        <v>8.3000000000000004E-2</v>
      </c>
      <c r="E9" s="57">
        <v>0.121</v>
      </c>
      <c r="F9" s="57">
        <v>0.74199999999999999</v>
      </c>
      <c r="H9" s="55" t="s">
        <v>95</v>
      </c>
      <c r="I9" s="59">
        <v>0.68</v>
      </c>
      <c r="J9" s="59">
        <v>0.69399999999999995</v>
      </c>
      <c r="K9" s="59">
        <v>0.70799999999999996</v>
      </c>
      <c r="L9" s="59">
        <v>0.72299999999999998</v>
      </c>
      <c r="M9" s="59">
        <v>0.63700000000000001</v>
      </c>
      <c r="N9" s="59">
        <v>0.67300000000000004</v>
      </c>
      <c r="P9" s="55" t="s">
        <v>95</v>
      </c>
      <c r="Q9" s="59">
        <v>0.46400000000000002</v>
      </c>
      <c r="R9" s="59">
        <v>0.48699999999999999</v>
      </c>
      <c r="S9" s="59">
        <v>0.496</v>
      </c>
      <c r="T9" s="59">
        <v>0.47199999999999998</v>
      </c>
      <c r="U9" s="59">
        <v>0.40200000000000002</v>
      </c>
      <c r="V9" s="59">
        <v>0.46899999999999997</v>
      </c>
      <c r="W9" s="57"/>
    </row>
    <row r="10" spans="1:23" x14ac:dyDescent="0.3">
      <c r="A10" s="55">
        <v>7</v>
      </c>
      <c r="B10" s="55" t="s">
        <v>85</v>
      </c>
      <c r="C10" s="57">
        <v>1.2999999999999999E-2</v>
      </c>
      <c r="D10" s="57">
        <v>2.7E-2</v>
      </c>
      <c r="E10" s="57">
        <v>7.5999999999999998E-2</v>
      </c>
      <c r="F10" s="57">
        <v>0.88400000000000001</v>
      </c>
      <c r="W10" s="57"/>
    </row>
    <row r="11" spans="1:23" x14ac:dyDescent="0.3">
      <c r="H11" s="63" t="s">
        <v>89</v>
      </c>
      <c r="I11" s="63"/>
      <c r="J11" s="63"/>
      <c r="K11" s="63"/>
      <c r="L11" s="63"/>
      <c r="M11" s="63"/>
      <c r="N11" s="63"/>
      <c r="P11" s="63" t="s">
        <v>87</v>
      </c>
      <c r="Q11" s="63"/>
      <c r="R11" s="63"/>
      <c r="S11" s="63"/>
      <c r="T11" s="63"/>
      <c r="U11" s="63"/>
      <c r="V11" s="63"/>
    </row>
    <row r="12" spans="1:23" x14ac:dyDescent="0.3">
      <c r="I12" s="58" t="s">
        <v>96</v>
      </c>
      <c r="J12" s="58" t="s">
        <v>90</v>
      </c>
      <c r="K12" s="58" t="s">
        <v>91</v>
      </c>
      <c r="L12" s="58" t="s">
        <v>92</v>
      </c>
      <c r="M12" s="58" t="s">
        <v>93</v>
      </c>
      <c r="N12" s="58" t="s">
        <v>94</v>
      </c>
      <c r="Q12" s="58" t="s">
        <v>96</v>
      </c>
      <c r="R12" s="58" t="s">
        <v>90</v>
      </c>
      <c r="S12" s="58" t="s">
        <v>91</v>
      </c>
      <c r="T12" s="58" t="s">
        <v>92</v>
      </c>
      <c r="U12" s="58" t="s">
        <v>93</v>
      </c>
      <c r="V12" s="58" t="s">
        <v>94</v>
      </c>
    </row>
    <row r="13" spans="1:23" x14ac:dyDescent="0.3">
      <c r="H13" s="55" t="s">
        <v>96</v>
      </c>
      <c r="I13" s="59"/>
      <c r="J13" s="59"/>
      <c r="K13" s="59"/>
      <c r="L13" s="59"/>
      <c r="M13" s="59"/>
      <c r="N13" s="59"/>
      <c r="P13" s="55" t="s">
        <v>96</v>
      </c>
      <c r="Q13" s="59"/>
      <c r="R13" s="59"/>
      <c r="S13" s="59"/>
      <c r="T13" s="59"/>
      <c r="U13" s="59"/>
      <c r="V13" s="59"/>
    </row>
    <row r="14" spans="1:23" x14ac:dyDescent="0.3">
      <c r="H14" s="55" t="s">
        <v>90</v>
      </c>
      <c r="I14" s="59">
        <v>0.01</v>
      </c>
      <c r="J14" s="59"/>
      <c r="K14" s="59"/>
      <c r="L14" s="59"/>
      <c r="M14" s="59"/>
      <c r="N14" s="59"/>
      <c r="P14" s="55" t="s">
        <v>90</v>
      </c>
      <c r="Q14" s="59">
        <v>1.2999999999999999E-2</v>
      </c>
      <c r="R14" s="59"/>
      <c r="S14" s="59"/>
      <c r="T14" s="59"/>
      <c r="U14" s="59"/>
      <c r="V14" s="59"/>
    </row>
    <row r="15" spans="1:23" x14ac:dyDescent="0.3">
      <c r="H15" s="55" t="s">
        <v>91</v>
      </c>
      <c r="I15" s="59">
        <v>0.01</v>
      </c>
      <c r="J15" s="59">
        <v>1.2E-2</v>
      </c>
      <c r="K15" s="59"/>
      <c r="L15" s="59"/>
      <c r="M15" s="59"/>
      <c r="N15" s="59"/>
      <c r="P15" s="55" t="s">
        <v>91</v>
      </c>
      <c r="Q15" s="59">
        <v>1.2E-2</v>
      </c>
      <c r="R15" s="59">
        <v>1.2E-2</v>
      </c>
      <c r="S15" s="59"/>
      <c r="T15" s="59"/>
      <c r="U15" s="59"/>
      <c r="V15" s="59"/>
    </row>
    <row r="16" spans="1:23" x14ac:dyDescent="0.3">
      <c r="H16" s="55" t="s">
        <v>92</v>
      </c>
      <c r="I16" s="59">
        <v>1.2E-2</v>
      </c>
      <c r="J16" s="59">
        <v>1.6E-2</v>
      </c>
      <c r="K16" s="59">
        <v>1.7999999999999999E-2</v>
      </c>
      <c r="L16" s="59"/>
      <c r="M16" s="59"/>
      <c r="N16" s="59"/>
      <c r="P16" s="55" t="s">
        <v>92</v>
      </c>
      <c r="Q16" s="59">
        <v>1.2E-2</v>
      </c>
      <c r="R16" s="59">
        <v>1.7000000000000001E-2</v>
      </c>
      <c r="S16" s="59">
        <v>1.7000000000000001E-2</v>
      </c>
      <c r="T16" s="59"/>
      <c r="U16" s="59"/>
      <c r="V16" s="59"/>
    </row>
    <row r="17" spans="8:22" x14ac:dyDescent="0.3">
      <c r="H17" s="55" t="s">
        <v>93</v>
      </c>
      <c r="I17" s="59">
        <v>1.7999999999999999E-2</v>
      </c>
      <c r="J17" s="59">
        <v>2.4E-2</v>
      </c>
      <c r="K17" s="59">
        <v>2.5999999999999999E-2</v>
      </c>
      <c r="L17" s="59">
        <v>1.2E-2</v>
      </c>
      <c r="M17" s="59"/>
      <c r="N17" s="59"/>
      <c r="P17" s="55" t="s">
        <v>93</v>
      </c>
      <c r="Q17" s="59">
        <v>1.7999999999999999E-2</v>
      </c>
      <c r="R17" s="59">
        <v>2.1999999999999999E-2</v>
      </c>
      <c r="S17" s="59">
        <v>2.1999999999999999E-2</v>
      </c>
      <c r="T17" s="59">
        <v>1.2999999999999999E-2</v>
      </c>
      <c r="U17" s="59"/>
      <c r="V17" s="59"/>
    </row>
    <row r="18" spans="8:22" x14ac:dyDescent="0.3">
      <c r="H18" s="55" t="s">
        <v>94</v>
      </c>
      <c r="I18" s="59">
        <v>2.4E-2</v>
      </c>
      <c r="J18" s="59">
        <v>2.9000000000000001E-2</v>
      </c>
      <c r="K18" s="59">
        <v>2.7E-2</v>
      </c>
      <c r="L18" s="59">
        <v>1.7999999999999999E-2</v>
      </c>
      <c r="M18" s="59">
        <v>2.1000000000000001E-2</v>
      </c>
      <c r="N18" s="59"/>
      <c r="P18" s="55" t="s">
        <v>94</v>
      </c>
      <c r="Q18" s="59">
        <v>2.1999999999999999E-2</v>
      </c>
      <c r="R18" s="59">
        <v>2.3E-2</v>
      </c>
      <c r="S18" s="59">
        <v>2.4E-2</v>
      </c>
      <c r="T18" s="59">
        <v>1.9E-2</v>
      </c>
      <c r="U18" s="59">
        <v>0.02</v>
      </c>
      <c r="V18" s="59"/>
    </row>
    <row r="19" spans="8:22" x14ac:dyDescent="0.3">
      <c r="H19" s="55" t="s">
        <v>95</v>
      </c>
      <c r="I19" s="59">
        <v>4.4999999999999998E-2</v>
      </c>
      <c r="J19" s="59">
        <v>4.8000000000000001E-2</v>
      </c>
      <c r="K19" s="59">
        <v>4.5999999999999999E-2</v>
      </c>
      <c r="L19" s="59">
        <v>4.5999999999999999E-2</v>
      </c>
      <c r="M19" s="59">
        <v>5.1999999999999998E-2</v>
      </c>
      <c r="N19" s="59">
        <v>0.05</v>
      </c>
      <c r="P19" s="55" t="s">
        <v>95</v>
      </c>
      <c r="Q19" s="59">
        <v>3.2000000000000001E-2</v>
      </c>
      <c r="R19" s="59">
        <v>3.1E-2</v>
      </c>
      <c r="S19" s="59">
        <v>3.1E-2</v>
      </c>
      <c r="T19" s="59">
        <v>3.2000000000000001E-2</v>
      </c>
      <c r="U19" s="59">
        <v>3.4000000000000002E-2</v>
      </c>
      <c r="V19" s="59">
        <v>3.2000000000000001E-2</v>
      </c>
    </row>
    <row r="21" spans="8:22" x14ac:dyDescent="0.3">
      <c r="I21" s="62"/>
      <c r="J21" s="62"/>
    </row>
    <row r="22" spans="8:22" x14ac:dyDescent="0.3">
      <c r="H22" s="60"/>
      <c r="I22" s="58"/>
      <c r="J22" s="58"/>
    </row>
    <row r="23" spans="8:22" x14ac:dyDescent="0.3">
      <c r="H23" s="60"/>
      <c r="I23" s="59"/>
      <c r="J23" s="61"/>
    </row>
    <row r="24" spans="8:22" x14ac:dyDescent="0.3">
      <c r="H24" s="60"/>
      <c r="I24" s="59"/>
      <c r="J24" s="59"/>
    </row>
  </sheetData>
  <mergeCells count="6">
    <mergeCell ref="I21:J21"/>
    <mergeCell ref="C2:F2"/>
    <mergeCell ref="H1:N1"/>
    <mergeCell ref="P1:V1"/>
    <mergeCell ref="H11:N11"/>
    <mergeCell ref="P11:V11"/>
  </mergeCells>
  <conditionalFormatting sqref="I13:V1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:V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E4" sqref="E4"/>
    </sheetView>
  </sheetViews>
  <sheetFormatPr defaultRowHeight="13.8" x14ac:dyDescent="0.3"/>
  <cols>
    <col min="2" max="2" width="11.6640625" customWidth="1"/>
    <col min="3" max="3" width="9.6640625" bestFit="1" customWidth="1"/>
    <col min="4" max="4" width="6.88671875" bestFit="1" customWidth="1"/>
    <col min="5" max="5" width="11.5546875" bestFit="1" customWidth="1"/>
    <col min="6" max="6" width="11.44140625" customWidth="1"/>
    <col min="9" max="9" width="11.33203125" customWidth="1"/>
  </cols>
  <sheetData>
    <row r="1" spans="1:6" ht="15.6" x14ac:dyDescent="0.3">
      <c r="A1" s="64" t="s">
        <v>23</v>
      </c>
      <c r="B1" s="64"/>
      <c r="C1" s="64"/>
      <c r="D1" s="64"/>
      <c r="E1" s="64"/>
      <c r="F1" s="64"/>
    </row>
    <row r="2" spans="1:6" ht="15.6" x14ac:dyDescent="0.3">
      <c r="A2" s="19"/>
      <c r="B2" s="19"/>
      <c r="C2" s="19"/>
      <c r="D2" s="19"/>
      <c r="E2" s="19"/>
      <c r="F2" s="19"/>
    </row>
    <row r="3" spans="1:6" ht="26.4" x14ac:dyDescent="0.3">
      <c r="A3" s="18" t="s">
        <v>13</v>
      </c>
      <c r="B3" s="18" t="s">
        <v>45</v>
      </c>
      <c r="C3" s="18" t="s">
        <v>34</v>
      </c>
      <c r="D3" s="18" t="s">
        <v>0</v>
      </c>
      <c r="E3" s="18" t="s">
        <v>32</v>
      </c>
      <c r="F3" s="18" t="s">
        <v>33</v>
      </c>
    </row>
    <row r="4" spans="1:6" x14ac:dyDescent="0.3">
      <c r="A4" t="s">
        <v>10</v>
      </c>
      <c r="B4" s="1">
        <v>9.8079999999999998</v>
      </c>
      <c r="C4" s="1">
        <v>6.8460000000000001</v>
      </c>
      <c r="D4">
        <v>0</v>
      </c>
      <c r="E4" s="1">
        <f t="shared" ref="E4:E6" si="0" xml:space="preserve"> B4 + (C4*D4)</f>
        <v>9.8079999999999998</v>
      </c>
      <c r="F4" s="3">
        <f t="shared" ref="F4:F6" si="1">EXP(E4) / (1+EXP(E4))</f>
        <v>0.99994499326954134</v>
      </c>
    </row>
    <row r="5" spans="1:6" x14ac:dyDescent="0.3">
      <c r="A5" t="s">
        <v>11</v>
      </c>
      <c r="B5" s="1">
        <v>6.46</v>
      </c>
      <c r="C5" s="1">
        <v>6.8460000000000001</v>
      </c>
      <c r="D5">
        <v>0</v>
      </c>
      <c r="E5" s="1">
        <f t="shared" si="0"/>
        <v>6.46</v>
      </c>
      <c r="F5" s="3">
        <f t="shared" si="1"/>
        <v>0.99843764904967103</v>
      </c>
    </row>
    <row r="6" spans="1:6" x14ac:dyDescent="0.3">
      <c r="A6" t="s">
        <v>12</v>
      </c>
      <c r="B6" s="1">
        <v>1.238</v>
      </c>
      <c r="C6" s="1">
        <v>6.8460000000000001</v>
      </c>
      <c r="D6" s="6">
        <v>0</v>
      </c>
      <c r="E6" s="1">
        <f t="shared" si="0"/>
        <v>1.238</v>
      </c>
      <c r="F6" s="3">
        <f t="shared" si="1"/>
        <v>0.77521569346774399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zoomScale="115" zoomScaleNormal="115" workbookViewId="0">
      <selection activeCell="B18" sqref="B18"/>
    </sheetView>
  </sheetViews>
  <sheetFormatPr defaultColWidth="9.109375" defaultRowHeight="14.4" x14ac:dyDescent="0.3"/>
  <cols>
    <col min="1" max="1" width="38" style="11" bestFit="1" customWidth="1"/>
    <col min="2" max="2" width="11.5546875" style="11" bestFit="1" customWidth="1"/>
    <col min="3" max="3" width="12.109375" style="11" bestFit="1" customWidth="1"/>
    <col min="4" max="4" width="12.109375" style="11" customWidth="1"/>
    <col min="5" max="5" width="11.33203125" style="11" customWidth="1"/>
    <col min="6" max="6" width="8.33203125" style="11" customWidth="1"/>
    <col min="7" max="7" width="13.5546875" style="12" bestFit="1" customWidth="1"/>
    <col min="8" max="8" width="9.109375" style="11"/>
    <col min="9" max="9" width="4.109375" style="11" customWidth="1"/>
    <col min="10" max="16384" width="9.109375" style="11"/>
  </cols>
  <sheetData>
    <row r="1" spans="1:10" ht="26.1" customHeight="1" x14ac:dyDescent="0.3">
      <c r="A1" s="66" t="s">
        <v>28</v>
      </c>
      <c r="B1" s="66"/>
      <c r="C1" s="66"/>
      <c r="D1" s="66"/>
      <c r="E1" s="65" t="s">
        <v>29</v>
      </c>
      <c r="F1" s="65"/>
      <c r="G1" s="65"/>
    </row>
    <row r="2" spans="1:10" ht="26.1" customHeight="1" x14ac:dyDescent="0.3">
      <c r="A2" s="67" t="s">
        <v>46</v>
      </c>
      <c r="B2" s="69" t="s">
        <v>47</v>
      </c>
      <c r="C2" s="69"/>
      <c r="D2" s="69"/>
      <c r="E2" s="69"/>
      <c r="F2" s="69"/>
      <c r="G2" s="69"/>
    </row>
    <row r="3" spans="1:10" ht="31.95" customHeight="1" x14ac:dyDescent="0.3">
      <c r="A3" s="68"/>
      <c r="B3" s="21" t="s">
        <v>35</v>
      </c>
      <c r="C3" s="26" t="s">
        <v>36</v>
      </c>
      <c r="D3" s="20" t="s">
        <v>27</v>
      </c>
      <c r="E3" s="20" t="s">
        <v>48</v>
      </c>
      <c r="F3" s="20" t="s">
        <v>30</v>
      </c>
      <c r="G3" s="22" t="s">
        <v>31</v>
      </c>
      <c r="H3" s="16"/>
    </row>
    <row r="4" spans="1:10" x14ac:dyDescent="0.3">
      <c r="A4" s="16"/>
      <c r="B4" s="16"/>
      <c r="C4" s="16"/>
      <c r="D4" s="16"/>
      <c r="E4" s="16"/>
      <c r="F4" s="16"/>
      <c r="G4" s="17"/>
      <c r="H4" s="16"/>
    </row>
    <row r="5" spans="1:10" x14ac:dyDescent="0.3">
      <c r="A5" s="11" t="s">
        <v>25</v>
      </c>
      <c r="B5" s="13">
        <v>-2591.31</v>
      </c>
      <c r="C5" s="11">
        <v>22</v>
      </c>
      <c r="D5" s="13">
        <f>B5*-2</f>
        <v>5182.62</v>
      </c>
      <c r="E5" s="13"/>
    </row>
    <row r="6" spans="1:10" x14ac:dyDescent="0.3">
      <c r="A6" s="11" t="s">
        <v>26</v>
      </c>
      <c r="B6" s="13">
        <v>-2523.585</v>
      </c>
      <c r="C6" s="11">
        <v>28</v>
      </c>
      <c r="D6" s="13">
        <f>B6*-2</f>
        <v>5047.17</v>
      </c>
      <c r="E6" s="13"/>
    </row>
    <row r="7" spans="1:10" x14ac:dyDescent="0.3">
      <c r="A7" s="14" t="s">
        <v>24</v>
      </c>
      <c r="B7" s="13"/>
      <c r="D7" s="13"/>
      <c r="E7" s="13">
        <f>D5-D6</f>
        <v>135.44999999999982</v>
      </c>
      <c r="F7" s="11">
        <f>C6-C5</f>
        <v>6</v>
      </c>
      <c r="G7" s="12">
        <f>CHIDIST(E7,F7)</f>
        <v>9.1347708088566506E-27</v>
      </c>
      <c r="J7" s="15"/>
    </row>
    <row r="8" spans="1:10" x14ac:dyDescent="0.3">
      <c r="B8" s="13"/>
      <c r="D8" s="13"/>
      <c r="E8" s="13"/>
    </row>
    <row r="9" spans="1:10" x14ac:dyDescent="0.3">
      <c r="B9" s="13"/>
      <c r="D9" s="13"/>
      <c r="E9" s="13"/>
    </row>
    <row r="10" spans="1:10" x14ac:dyDescent="0.3">
      <c r="B10" s="13"/>
      <c r="D10" s="13"/>
      <c r="E10" s="13"/>
    </row>
    <row r="11" spans="1:10" x14ac:dyDescent="0.3">
      <c r="A11" s="14"/>
      <c r="B11" s="13"/>
      <c r="D11" s="13"/>
      <c r="E11" s="13"/>
      <c r="J11" s="15"/>
    </row>
    <row r="12" spans="1:10" x14ac:dyDescent="0.3">
      <c r="B12" s="13"/>
      <c r="D12" s="13"/>
      <c r="E12" s="13"/>
    </row>
    <row r="13" spans="1:10" x14ac:dyDescent="0.3">
      <c r="B13" s="13"/>
      <c r="D13" s="13"/>
      <c r="E13" s="13"/>
    </row>
    <row r="14" spans="1:10" x14ac:dyDescent="0.3">
      <c r="B14" s="13"/>
      <c r="D14" s="13"/>
      <c r="E14" s="13"/>
    </row>
    <row r="15" spans="1:10" x14ac:dyDescent="0.3">
      <c r="A15" s="14"/>
      <c r="B15" s="13"/>
      <c r="D15" s="13"/>
      <c r="E15" s="13"/>
      <c r="J15" s="15"/>
    </row>
    <row r="16" spans="1:10" x14ac:dyDescent="0.3">
      <c r="B16" s="13"/>
      <c r="D16" s="13"/>
      <c r="E16" s="13"/>
    </row>
    <row r="19" spans="1:5" x14ac:dyDescent="0.3">
      <c r="A19" s="14"/>
      <c r="E19" s="13"/>
    </row>
    <row r="22" spans="1:5" x14ac:dyDescent="0.3">
      <c r="A22" s="14"/>
      <c r="E22" s="13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1"/>
  <sheetViews>
    <sheetView zoomScale="130" zoomScaleNormal="130" workbookViewId="0">
      <selection activeCell="D5" sqref="D5"/>
    </sheetView>
  </sheetViews>
  <sheetFormatPr defaultColWidth="9.109375" defaultRowHeight="15.6" x14ac:dyDescent="0.3"/>
  <cols>
    <col min="1" max="1" width="9.109375" style="42"/>
    <col min="2" max="2" width="45.44140625" style="42" bestFit="1" customWidth="1"/>
    <col min="3" max="3" width="1.88671875" style="42" customWidth="1"/>
    <col min="4" max="5" width="9.109375" style="45"/>
    <col min="6" max="6" width="1.44140625" style="42" customWidth="1"/>
    <col min="7" max="8" width="9.109375" style="45"/>
    <col min="9" max="9" width="28.88671875" style="42" customWidth="1"/>
    <col min="10" max="16384" width="9.109375" style="42"/>
  </cols>
  <sheetData>
    <row r="2" spans="1:11" x14ac:dyDescent="0.3">
      <c r="B2" s="46"/>
      <c r="C2" s="47"/>
      <c r="D2" s="72" t="s">
        <v>70</v>
      </c>
      <c r="E2" s="72"/>
      <c r="F2" s="47"/>
      <c r="G2" s="72" t="s">
        <v>71</v>
      </c>
      <c r="H2" s="72"/>
    </row>
    <row r="3" spans="1:11" x14ac:dyDescent="0.3">
      <c r="B3" s="70" t="s">
        <v>73</v>
      </c>
      <c r="C3" s="44"/>
      <c r="D3" s="72" t="s">
        <v>2</v>
      </c>
      <c r="E3" s="72"/>
      <c r="F3" s="44"/>
      <c r="G3" s="72" t="s">
        <v>69</v>
      </c>
      <c r="H3" s="72"/>
    </row>
    <row r="4" spans="1:11" x14ac:dyDescent="0.3">
      <c r="B4" s="70"/>
      <c r="C4" s="43"/>
      <c r="D4" s="48" t="s">
        <v>64</v>
      </c>
      <c r="E4" s="48" t="s">
        <v>65</v>
      </c>
      <c r="F4" s="49"/>
      <c r="G4" s="48" t="s">
        <v>64</v>
      </c>
      <c r="H4" s="48" t="s">
        <v>65</v>
      </c>
    </row>
    <row r="5" spans="1:11" x14ac:dyDescent="0.3">
      <c r="B5" s="44" t="s">
        <v>59</v>
      </c>
      <c r="C5" s="44"/>
      <c r="D5" s="45">
        <v>6.8460000000000001</v>
      </c>
      <c r="E5" s="45">
        <v>0.84099999999999997</v>
      </c>
      <c r="G5" s="45">
        <v>6.8460000000000001</v>
      </c>
      <c r="H5" s="45">
        <v>0.84099999999999997</v>
      </c>
    </row>
    <row r="6" spans="1:11" x14ac:dyDescent="0.3">
      <c r="B6" s="44" t="s">
        <v>4</v>
      </c>
      <c r="C6" s="44"/>
      <c r="D6" s="45">
        <v>5.2</v>
      </c>
      <c r="E6" s="45">
        <v>0.55500000000000005</v>
      </c>
      <c r="G6" s="45">
        <v>5.2</v>
      </c>
      <c r="H6" s="45">
        <v>0.55500000000000005</v>
      </c>
    </row>
    <row r="7" spans="1:11" x14ac:dyDescent="0.3">
      <c r="B7" s="44" t="s">
        <v>5</v>
      </c>
      <c r="C7" s="44"/>
      <c r="D7" s="45">
        <v>4.6130000000000004</v>
      </c>
      <c r="E7" s="45">
        <v>0.45600000000000002</v>
      </c>
      <c r="G7" s="45">
        <v>4.6130000000000004</v>
      </c>
      <c r="H7" s="45">
        <v>0.45600000000000002</v>
      </c>
    </row>
    <row r="8" spans="1:11" x14ac:dyDescent="0.3">
      <c r="B8" s="44" t="s">
        <v>60</v>
      </c>
      <c r="C8" s="44"/>
      <c r="D8" s="45">
        <v>5.7009999999999996</v>
      </c>
      <c r="E8" s="45">
        <v>0.61199999999999999</v>
      </c>
      <c r="G8" s="45">
        <v>5.7009999999999996</v>
      </c>
      <c r="H8" s="45">
        <v>0.61199999999999999</v>
      </c>
    </row>
    <row r="9" spans="1:11" x14ac:dyDescent="0.3">
      <c r="B9" s="44" t="s">
        <v>61</v>
      </c>
      <c r="C9" s="44"/>
      <c r="D9" s="45">
        <v>3.556</v>
      </c>
      <c r="E9" s="45">
        <v>0.29799999999999999</v>
      </c>
      <c r="G9" s="45">
        <v>3.556</v>
      </c>
      <c r="H9" s="45">
        <v>0.29799999999999999</v>
      </c>
    </row>
    <row r="10" spans="1:11" x14ac:dyDescent="0.3">
      <c r="B10" s="44" t="s">
        <v>62</v>
      </c>
      <c r="C10" s="44"/>
      <c r="D10" s="45">
        <v>2.8969999999999998</v>
      </c>
      <c r="E10" s="45">
        <v>0.26100000000000001</v>
      </c>
      <c r="G10" s="45">
        <v>2.8969999999999998</v>
      </c>
      <c r="H10" s="45">
        <v>0.26100000000000001</v>
      </c>
    </row>
    <row r="11" spans="1:11" x14ac:dyDescent="0.3">
      <c r="B11" s="44" t="s">
        <v>63</v>
      </c>
      <c r="C11" s="44"/>
      <c r="D11" s="45">
        <v>1.778</v>
      </c>
      <c r="E11" s="45">
        <v>0.20899999999999999</v>
      </c>
      <c r="G11" s="45">
        <v>1.778</v>
      </c>
      <c r="H11" s="45">
        <v>0.20899999999999999</v>
      </c>
    </row>
    <row r="13" spans="1:11" x14ac:dyDescent="0.3">
      <c r="A13" s="42" t="s">
        <v>72</v>
      </c>
      <c r="B13" s="70" t="s">
        <v>74</v>
      </c>
      <c r="D13" s="71" t="s">
        <v>67</v>
      </c>
      <c r="E13" s="71"/>
      <c r="G13" s="71" t="s">
        <v>68</v>
      </c>
      <c r="H13" s="71"/>
    </row>
    <row r="14" spans="1:11" x14ac:dyDescent="0.3">
      <c r="B14" s="70" t="s">
        <v>66</v>
      </c>
      <c r="C14" s="43"/>
      <c r="D14" s="48" t="s">
        <v>64</v>
      </c>
      <c r="E14" s="48" t="s">
        <v>65</v>
      </c>
      <c r="F14" s="49"/>
      <c r="G14" s="50" t="s">
        <v>64</v>
      </c>
      <c r="H14" s="50" t="s">
        <v>65</v>
      </c>
    </row>
    <row r="15" spans="1:11" x14ac:dyDescent="0.3">
      <c r="B15" s="44" t="s">
        <v>59</v>
      </c>
      <c r="C15" s="44"/>
      <c r="D15" s="45">
        <v>-9.8079999999999998</v>
      </c>
      <c r="E15" s="45">
        <v>1.1379999999999999</v>
      </c>
      <c r="G15" s="45">
        <v>-1.4330000000000001</v>
      </c>
      <c r="H15" s="45">
        <v>7.9000000000000001E-2</v>
      </c>
    </row>
    <row r="16" spans="1:11" x14ac:dyDescent="0.3">
      <c r="B16" s="44" t="s">
        <v>4</v>
      </c>
      <c r="C16" s="44"/>
      <c r="D16" s="45">
        <v>-8.1449999999999996</v>
      </c>
      <c r="E16" s="45">
        <v>0.79400000000000004</v>
      </c>
      <c r="G16" s="45">
        <v>-1.5660000000000001</v>
      </c>
      <c r="H16" s="45">
        <v>8.7999999999999995E-2</v>
      </c>
      <c r="K16" s="54"/>
    </row>
    <row r="17" spans="2:11" x14ac:dyDescent="0.3">
      <c r="B17" s="44" t="s">
        <v>5</v>
      </c>
      <c r="C17" s="44"/>
      <c r="D17" s="45">
        <v>-6.8410000000000002</v>
      </c>
      <c r="E17" s="45">
        <v>0.61299999999999999</v>
      </c>
      <c r="G17" s="45">
        <v>-1.4830000000000001</v>
      </c>
      <c r="H17" s="45">
        <v>8.5999999999999993E-2</v>
      </c>
      <c r="K17" s="54"/>
    </row>
    <row r="18" spans="2:11" x14ac:dyDescent="0.3">
      <c r="B18" s="44" t="s">
        <v>60</v>
      </c>
      <c r="C18" s="44"/>
      <c r="D18" s="45">
        <v>-7.4539999999999997</v>
      </c>
      <c r="E18" s="45">
        <v>0.747</v>
      </c>
      <c r="G18" s="45">
        <v>-1.3080000000000001</v>
      </c>
      <c r="H18" s="45">
        <v>7.5999999999999998E-2</v>
      </c>
      <c r="K18" s="54"/>
    </row>
    <row r="19" spans="2:11" x14ac:dyDescent="0.3">
      <c r="B19" s="44" t="s">
        <v>61</v>
      </c>
      <c r="C19" s="44"/>
      <c r="D19" s="45">
        <v>-6.5780000000000003</v>
      </c>
      <c r="E19" s="45">
        <v>0.49399999999999999</v>
      </c>
      <c r="G19" s="45">
        <v>-1.85</v>
      </c>
      <c r="H19" s="45">
        <v>0.104</v>
      </c>
      <c r="K19" s="54"/>
    </row>
    <row r="20" spans="2:11" x14ac:dyDescent="0.3">
      <c r="B20" s="44" t="s">
        <v>62</v>
      </c>
      <c r="C20" s="44"/>
      <c r="D20" s="45">
        <v>-5.5380000000000003</v>
      </c>
      <c r="E20" s="45">
        <v>0.41099999999999998</v>
      </c>
      <c r="G20" s="45">
        <v>-1.911</v>
      </c>
      <c r="H20" s="45">
        <v>0.12</v>
      </c>
      <c r="K20" s="54"/>
    </row>
    <row r="21" spans="2:11" x14ac:dyDescent="0.3">
      <c r="B21" s="44" t="s">
        <v>63</v>
      </c>
      <c r="C21" s="44"/>
      <c r="D21" s="45">
        <v>-5.81</v>
      </c>
      <c r="E21" s="45">
        <v>0.47199999999999998</v>
      </c>
      <c r="G21" s="45">
        <v>-3.2679999999999998</v>
      </c>
      <c r="H21" s="45">
        <v>0.32</v>
      </c>
      <c r="K21" s="54"/>
    </row>
    <row r="22" spans="2:11" x14ac:dyDescent="0.3">
      <c r="K22" s="54"/>
    </row>
    <row r="23" spans="2:11" x14ac:dyDescent="0.3">
      <c r="B23" s="70" t="s">
        <v>75</v>
      </c>
      <c r="D23" s="71" t="s">
        <v>67</v>
      </c>
      <c r="E23" s="71"/>
      <c r="G23" s="71" t="s">
        <v>68</v>
      </c>
      <c r="H23" s="71"/>
      <c r="K23" s="54"/>
    </row>
    <row r="24" spans="2:11" x14ac:dyDescent="0.3">
      <c r="B24" s="70" t="s">
        <v>66</v>
      </c>
      <c r="C24" s="43"/>
      <c r="D24" s="48" t="s">
        <v>64</v>
      </c>
      <c r="E24" s="48" t="s">
        <v>65</v>
      </c>
      <c r="F24" s="49"/>
      <c r="G24" s="50" t="s">
        <v>64</v>
      </c>
      <c r="H24" s="50" t="s">
        <v>65</v>
      </c>
      <c r="K24" s="54"/>
    </row>
    <row r="25" spans="2:11" x14ac:dyDescent="0.3">
      <c r="B25" s="44" t="s">
        <v>59</v>
      </c>
      <c r="C25" s="44"/>
      <c r="D25" s="45">
        <v>-6.46</v>
      </c>
      <c r="E25" s="45">
        <v>0.79900000000000004</v>
      </c>
      <c r="G25" s="45">
        <v>-0.94399999999999995</v>
      </c>
      <c r="H25" s="45">
        <v>5.8999999999999997E-2</v>
      </c>
      <c r="K25" s="54"/>
    </row>
    <row r="26" spans="2:11" x14ac:dyDescent="0.3">
      <c r="B26" s="44" t="s">
        <v>4</v>
      </c>
      <c r="C26" s="44"/>
      <c r="D26" s="45">
        <v>-6.3129999999999997</v>
      </c>
      <c r="E26" s="45">
        <v>0.61799999999999999</v>
      </c>
      <c r="G26" s="45">
        <v>-1.214</v>
      </c>
      <c r="H26" s="45">
        <v>7.1999999999999995E-2</v>
      </c>
      <c r="K26" s="54"/>
    </row>
    <row r="27" spans="2:11" x14ac:dyDescent="0.3">
      <c r="B27" s="44" t="s">
        <v>5</v>
      </c>
      <c r="C27" s="44"/>
      <c r="D27" s="45">
        <v>-5.194</v>
      </c>
      <c r="E27" s="45">
        <v>0.48</v>
      </c>
      <c r="G27" s="45">
        <v>-1.1259999999999999</v>
      </c>
      <c r="H27" s="45">
        <v>7.0000000000000007E-2</v>
      </c>
      <c r="K27" s="54"/>
    </row>
    <row r="28" spans="2:11" x14ac:dyDescent="0.3">
      <c r="B28" s="44" t="s">
        <v>60</v>
      </c>
      <c r="C28" s="44"/>
      <c r="D28" s="45">
        <v>-4.6349999999999998</v>
      </c>
      <c r="E28" s="45">
        <v>0.51400000000000001</v>
      </c>
      <c r="G28" s="45">
        <v>-0.81299999999999994</v>
      </c>
      <c r="H28" s="45">
        <v>5.8000000000000003E-2</v>
      </c>
      <c r="K28" s="54"/>
    </row>
    <row r="29" spans="2:11" x14ac:dyDescent="0.3">
      <c r="B29" s="44" t="s">
        <v>61</v>
      </c>
      <c r="C29" s="44"/>
      <c r="D29" s="45">
        <v>-3.0409999999999999</v>
      </c>
      <c r="E29" s="45">
        <v>0.27300000000000002</v>
      </c>
      <c r="G29" s="45">
        <v>-0.85499999999999998</v>
      </c>
      <c r="H29" s="45">
        <v>6.3E-2</v>
      </c>
      <c r="K29" s="54"/>
    </row>
    <row r="30" spans="2:11" x14ac:dyDescent="0.3">
      <c r="B30" s="44" t="s">
        <v>62</v>
      </c>
      <c r="C30" s="44"/>
      <c r="D30" s="45">
        <v>-3.5830000000000002</v>
      </c>
      <c r="E30" s="45">
        <v>0.28499999999999998</v>
      </c>
      <c r="G30" s="45">
        <v>-1.2370000000000001</v>
      </c>
      <c r="H30" s="45">
        <v>8.3000000000000004E-2</v>
      </c>
      <c r="K30" s="54"/>
    </row>
    <row r="31" spans="2:11" x14ac:dyDescent="0.3">
      <c r="B31" s="44" t="s">
        <v>63</v>
      </c>
      <c r="C31" s="44"/>
      <c r="D31" s="45">
        <v>-4.3979999999999997</v>
      </c>
      <c r="E31" s="45">
        <v>0.32200000000000001</v>
      </c>
      <c r="G31" s="45">
        <v>-2.4740000000000002</v>
      </c>
      <c r="H31" s="45">
        <v>0.215</v>
      </c>
      <c r="K31" s="54"/>
    </row>
    <row r="32" spans="2:11" x14ac:dyDescent="0.3">
      <c r="K32" s="54"/>
    </row>
    <row r="33" spans="2:11" x14ac:dyDescent="0.3">
      <c r="B33" s="70" t="s">
        <v>76</v>
      </c>
      <c r="D33" s="71" t="s">
        <v>67</v>
      </c>
      <c r="E33" s="71"/>
      <c r="G33" s="71" t="s">
        <v>68</v>
      </c>
      <c r="H33" s="71"/>
      <c r="K33" s="54"/>
    </row>
    <row r="34" spans="2:11" x14ac:dyDescent="0.3">
      <c r="B34" s="70" t="s">
        <v>66</v>
      </c>
      <c r="C34" s="43"/>
      <c r="D34" s="48" t="s">
        <v>64</v>
      </c>
      <c r="E34" s="48" t="s">
        <v>65</v>
      </c>
      <c r="F34" s="49"/>
      <c r="G34" s="50" t="s">
        <v>64</v>
      </c>
      <c r="H34" s="50" t="s">
        <v>65</v>
      </c>
      <c r="K34" s="54"/>
    </row>
    <row r="35" spans="2:11" x14ac:dyDescent="0.3">
      <c r="B35" s="44" t="s">
        <v>59</v>
      </c>
      <c r="C35" s="44"/>
      <c r="D35" s="45">
        <v>-1.238</v>
      </c>
      <c r="E35" s="45">
        <v>0.38400000000000001</v>
      </c>
      <c r="G35" s="45">
        <v>-0.18099999999999999</v>
      </c>
      <c r="H35" s="45">
        <v>4.9000000000000002E-2</v>
      </c>
      <c r="K35" s="54"/>
    </row>
    <row r="36" spans="2:11" x14ac:dyDescent="0.3">
      <c r="B36" s="44" t="s">
        <v>4</v>
      </c>
      <c r="C36" s="44"/>
      <c r="D36" s="45">
        <v>-3.7370000000000001</v>
      </c>
      <c r="E36" s="45">
        <v>0.441</v>
      </c>
      <c r="G36" s="45">
        <v>-0.71899999999999997</v>
      </c>
      <c r="H36" s="45">
        <v>5.5E-2</v>
      </c>
      <c r="K36" s="54"/>
    </row>
    <row r="37" spans="2:11" x14ac:dyDescent="0.3">
      <c r="B37" s="44" t="s">
        <v>5</v>
      </c>
      <c r="C37" s="44"/>
      <c r="D37" s="45">
        <v>-2.5720000000000001</v>
      </c>
      <c r="E37" s="45">
        <v>0.33</v>
      </c>
      <c r="G37" s="45">
        <v>-0.55800000000000005</v>
      </c>
      <c r="H37" s="45">
        <v>5.3999999999999999E-2</v>
      </c>
    </row>
    <row r="38" spans="2:11" x14ac:dyDescent="0.3">
      <c r="B38" s="44" t="s">
        <v>60</v>
      </c>
      <c r="C38" s="44"/>
      <c r="D38" s="45">
        <v>-1.4259999999999999</v>
      </c>
      <c r="E38" s="45">
        <v>0.32700000000000001</v>
      </c>
      <c r="G38" s="45">
        <v>-0.25</v>
      </c>
      <c r="H38" s="45">
        <v>0.05</v>
      </c>
    </row>
    <row r="39" spans="2:11" x14ac:dyDescent="0.3">
      <c r="B39" s="44" t="s">
        <v>61</v>
      </c>
      <c r="C39" s="44"/>
      <c r="D39" s="45">
        <v>-0.68100000000000005</v>
      </c>
      <c r="E39" s="45">
        <v>0.20300000000000001</v>
      </c>
      <c r="G39" s="45">
        <v>-0.192</v>
      </c>
      <c r="H39" s="45">
        <v>5.3999999999999999E-2</v>
      </c>
    </row>
    <row r="40" spans="2:11" x14ac:dyDescent="0.3">
      <c r="B40" s="44" t="s">
        <v>62</v>
      </c>
      <c r="C40" s="44"/>
      <c r="D40" s="45">
        <v>-2.044</v>
      </c>
      <c r="E40" s="45">
        <v>0.219</v>
      </c>
      <c r="G40" s="45">
        <v>-0.70499999999999996</v>
      </c>
      <c r="H40" s="45">
        <v>6.3E-2</v>
      </c>
    </row>
    <row r="41" spans="2:11" x14ac:dyDescent="0.3">
      <c r="B41" s="51" t="s">
        <v>63</v>
      </c>
      <c r="C41" s="51"/>
      <c r="D41" s="52">
        <v>-2.9510000000000001</v>
      </c>
      <c r="E41" s="52">
        <v>0.23699999999999999</v>
      </c>
      <c r="F41" s="53"/>
      <c r="G41" s="52">
        <v>-1.66</v>
      </c>
      <c r="H41" s="52">
        <v>0.13600000000000001</v>
      </c>
    </row>
  </sheetData>
  <sortState xmlns:xlrd2="http://schemas.microsoft.com/office/spreadsheetml/2017/richdata2" ref="J16:N36">
    <sortCondition ref="K16:K36"/>
  </sortState>
  <mergeCells count="14">
    <mergeCell ref="D2:E2"/>
    <mergeCell ref="G2:H2"/>
    <mergeCell ref="D23:E23"/>
    <mergeCell ref="G23:H23"/>
    <mergeCell ref="D33:E33"/>
    <mergeCell ref="G33:H33"/>
    <mergeCell ref="G13:H13"/>
    <mergeCell ref="G3:H3"/>
    <mergeCell ref="B3:B4"/>
    <mergeCell ref="B13:B14"/>
    <mergeCell ref="B23:B24"/>
    <mergeCell ref="B33:B34"/>
    <mergeCell ref="D13:E13"/>
    <mergeCell ref="D3:E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0"/>
  <sheetViews>
    <sheetView workbookViewId="0">
      <selection activeCell="H40" sqref="H40"/>
    </sheetView>
  </sheetViews>
  <sheetFormatPr defaultColWidth="9.109375" defaultRowHeight="14.4" x14ac:dyDescent="0.3"/>
  <cols>
    <col min="1" max="1" width="5.88671875" style="35" bestFit="1" customWidth="1"/>
    <col min="2" max="2" width="9" style="37" customWidth="1"/>
    <col min="3" max="5" width="7.88671875" style="37" customWidth="1"/>
    <col min="6" max="6" width="7.44140625" style="35" customWidth="1"/>
    <col min="7" max="7" width="9.88671875" style="35" customWidth="1"/>
    <col min="8" max="8" width="50.44140625" style="35" customWidth="1"/>
    <col min="9" max="9" width="8.109375" style="38" customWidth="1"/>
    <col min="10" max="10" width="12" style="39" customWidth="1"/>
    <col min="11" max="12" width="11.44140625" style="39" bestFit="1" customWidth="1"/>
    <col min="13" max="13" width="8.88671875" style="39" customWidth="1"/>
    <col min="14" max="14" width="9.109375" style="39"/>
    <col min="15" max="15" width="5.5546875" style="35" customWidth="1"/>
    <col min="16" max="16384" width="9.109375" style="35"/>
  </cols>
  <sheetData>
    <row r="1" spans="1:28" ht="52.5" customHeight="1" x14ac:dyDescent="0.3">
      <c r="A1" s="27" t="s">
        <v>1</v>
      </c>
      <c r="B1" s="28" t="s">
        <v>2</v>
      </c>
      <c r="C1" s="28" t="s">
        <v>49</v>
      </c>
      <c r="D1" s="28" t="s">
        <v>50</v>
      </c>
      <c r="E1" s="28" t="s">
        <v>51</v>
      </c>
      <c r="F1" s="27" t="s">
        <v>52</v>
      </c>
      <c r="G1" s="27" t="s">
        <v>53</v>
      </c>
      <c r="H1" s="28" t="s">
        <v>54</v>
      </c>
      <c r="I1" s="29" t="s">
        <v>1</v>
      </c>
      <c r="J1" s="30" t="s">
        <v>56</v>
      </c>
      <c r="K1" s="30" t="s">
        <v>57</v>
      </c>
      <c r="L1" s="30" t="s">
        <v>58</v>
      </c>
      <c r="M1" s="31" t="s">
        <v>55</v>
      </c>
      <c r="O1" s="32"/>
      <c r="P1" s="33"/>
      <c r="Q1" s="34"/>
      <c r="R1" s="34"/>
      <c r="S1" s="34"/>
    </row>
    <row r="2" spans="1:28" x14ac:dyDescent="0.3">
      <c r="A2" s="35">
        <v>1</v>
      </c>
      <c r="B2" s="37">
        <v>6.8460000000000001</v>
      </c>
      <c r="C2" s="37">
        <v>-9.8079999999999998</v>
      </c>
      <c r="D2" s="37">
        <v>-6.46</v>
      </c>
      <c r="E2" s="37">
        <v>-1.238</v>
      </c>
      <c r="F2" s="38">
        <v>0</v>
      </c>
      <c r="G2" s="38">
        <v>1</v>
      </c>
      <c r="H2" s="41" t="s">
        <v>59</v>
      </c>
      <c r="I2" s="38">
        <f t="shared" ref="I2:I8" si="0">A2</f>
        <v>1</v>
      </c>
      <c r="J2" s="39">
        <f>(C2-($B2*$F2))/($B2*SQRT($G2))</f>
        <v>-1.4326614081215308</v>
      </c>
      <c r="K2" s="39">
        <f t="shared" ref="J2:L8" si="1">(D2-($B2*$F2))/($B2*SQRT($G2))</f>
        <v>-0.9436167104878761</v>
      </c>
      <c r="L2" s="39">
        <f t="shared" si="1"/>
        <v>-0.1808355243938066</v>
      </c>
      <c r="M2" s="39">
        <f t="shared" ref="M2:M8" si="2">$B2*SQRT($G2)</f>
        <v>6.8460000000000001</v>
      </c>
      <c r="AB2" s="36"/>
    </row>
    <row r="3" spans="1:28" x14ac:dyDescent="0.3">
      <c r="A3" s="35">
        <v>2</v>
      </c>
      <c r="B3" s="37">
        <v>5.2</v>
      </c>
      <c r="C3" s="37">
        <v>-8.1449999999999996</v>
      </c>
      <c r="D3" s="37">
        <v>-6.3129999999999997</v>
      </c>
      <c r="E3" s="37">
        <v>-3.7370000000000001</v>
      </c>
      <c r="F3" s="38">
        <v>0</v>
      </c>
      <c r="G3" s="38">
        <v>1</v>
      </c>
      <c r="H3" s="41" t="s">
        <v>4</v>
      </c>
      <c r="I3" s="38">
        <f t="shared" si="0"/>
        <v>2</v>
      </c>
      <c r="J3" s="39">
        <f t="shared" si="1"/>
        <v>-1.5663461538461536</v>
      </c>
      <c r="K3" s="39">
        <f t="shared" si="1"/>
        <v>-1.2140384615384614</v>
      </c>
      <c r="L3" s="39">
        <f t="shared" si="1"/>
        <v>-0.7186538461538462</v>
      </c>
      <c r="M3" s="39">
        <f t="shared" si="2"/>
        <v>5.2</v>
      </c>
      <c r="AB3" s="36"/>
    </row>
    <row r="4" spans="1:28" x14ac:dyDescent="0.3">
      <c r="A4" s="35">
        <v>3</v>
      </c>
      <c r="B4" s="37">
        <v>4.6130000000000004</v>
      </c>
      <c r="C4" s="37">
        <v>-6.8410000000000002</v>
      </c>
      <c r="D4" s="37">
        <v>-5.194</v>
      </c>
      <c r="E4" s="37">
        <v>-2.5720000000000001</v>
      </c>
      <c r="F4" s="38">
        <v>0</v>
      </c>
      <c r="G4" s="38">
        <v>1</v>
      </c>
      <c r="H4" s="41" t="s">
        <v>5</v>
      </c>
      <c r="I4" s="38">
        <f t="shared" si="0"/>
        <v>3</v>
      </c>
      <c r="J4" s="39">
        <f t="shared" si="1"/>
        <v>-1.4829828744851505</v>
      </c>
      <c r="K4" s="39">
        <f t="shared" si="1"/>
        <v>-1.1259484066767829</v>
      </c>
      <c r="L4" s="39">
        <f t="shared" si="1"/>
        <v>-0.55755473661391719</v>
      </c>
      <c r="M4" s="39">
        <f t="shared" si="2"/>
        <v>4.6130000000000004</v>
      </c>
      <c r="AB4" s="36"/>
    </row>
    <row r="5" spans="1:28" x14ac:dyDescent="0.3">
      <c r="A5" s="35">
        <v>4</v>
      </c>
      <c r="B5" s="37">
        <v>5.7009999999999996</v>
      </c>
      <c r="C5" s="37">
        <v>-7.4539999999999997</v>
      </c>
      <c r="D5" s="37">
        <v>-4.6349999999999998</v>
      </c>
      <c r="E5" s="37">
        <v>-1.4259999999999999</v>
      </c>
      <c r="F5" s="38">
        <v>0</v>
      </c>
      <c r="G5" s="38">
        <v>1</v>
      </c>
      <c r="H5" s="41" t="s">
        <v>60</v>
      </c>
      <c r="I5" s="38">
        <f t="shared" si="0"/>
        <v>4</v>
      </c>
      <c r="J5" s="39">
        <f t="shared" si="1"/>
        <v>-1.3074899140501666</v>
      </c>
      <c r="K5" s="39">
        <f t="shared" si="1"/>
        <v>-0.81301526048061745</v>
      </c>
      <c r="L5" s="39">
        <f t="shared" si="1"/>
        <v>-0.25013155586739166</v>
      </c>
      <c r="M5" s="39">
        <f t="shared" si="2"/>
        <v>5.7009999999999996</v>
      </c>
      <c r="AB5" s="36"/>
    </row>
    <row r="6" spans="1:28" x14ac:dyDescent="0.3">
      <c r="A6" s="35">
        <v>5</v>
      </c>
      <c r="B6" s="37">
        <v>3.556</v>
      </c>
      <c r="C6" s="37">
        <v>-6.5780000000000003</v>
      </c>
      <c r="D6" s="37">
        <v>-3.0409999999999999</v>
      </c>
      <c r="E6" s="37">
        <v>-0.68100000000000005</v>
      </c>
      <c r="F6" s="38">
        <v>0</v>
      </c>
      <c r="G6" s="38">
        <v>1</v>
      </c>
      <c r="H6" s="41" t="s">
        <v>61</v>
      </c>
      <c r="I6" s="38">
        <f t="shared" si="0"/>
        <v>5</v>
      </c>
      <c r="J6" s="39">
        <f t="shared" si="1"/>
        <v>-1.8498312710911136</v>
      </c>
      <c r="K6" s="39">
        <f t="shared" si="1"/>
        <v>-0.85517435320584922</v>
      </c>
      <c r="L6" s="39">
        <f t="shared" si="1"/>
        <v>-0.19150731158605175</v>
      </c>
      <c r="M6" s="39">
        <f t="shared" si="2"/>
        <v>3.556</v>
      </c>
      <c r="AB6" s="36"/>
    </row>
    <row r="7" spans="1:28" x14ac:dyDescent="0.3">
      <c r="A7" s="35">
        <v>6</v>
      </c>
      <c r="B7" s="37">
        <v>2.8969999999999998</v>
      </c>
      <c r="C7" s="37">
        <v>-5.5380000000000003</v>
      </c>
      <c r="D7" s="37">
        <v>-3.5830000000000002</v>
      </c>
      <c r="E7" s="37">
        <v>-2.044</v>
      </c>
      <c r="F7" s="38">
        <v>0</v>
      </c>
      <c r="G7" s="38">
        <v>1</v>
      </c>
      <c r="H7" s="41" t="s">
        <v>62</v>
      </c>
      <c r="I7" s="38">
        <f t="shared" si="0"/>
        <v>6</v>
      </c>
      <c r="J7" s="39">
        <f t="shared" si="1"/>
        <v>-1.9116327235070765</v>
      </c>
      <c r="K7" s="39">
        <f t="shared" si="1"/>
        <v>-1.2367966862271316</v>
      </c>
      <c r="L7" s="39">
        <f t="shared" si="1"/>
        <v>-0.70555747324818785</v>
      </c>
      <c r="M7" s="39">
        <f t="shared" si="2"/>
        <v>2.8969999999999998</v>
      </c>
      <c r="AB7" s="36"/>
    </row>
    <row r="8" spans="1:28" x14ac:dyDescent="0.3">
      <c r="A8" s="35">
        <v>7</v>
      </c>
      <c r="B8" s="37">
        <v>1.778</v>
      </c>
      <c r="C8" s="37">
        <v>-5.81</v>
      </c>
      <c r="D8" s="37">
        <v>-4.3979999999999997</v>
      </c>
      <c r="E8" s="37">
        <v>-2.9510000000000001</v>
      </c>
      <c r="F8" s="38">
        <v>0</v>
      </c>
      <c r="G8" s="38">
        <v>1</v>
      </c>
      <c r="H8" s="41" t="s">
        <v>63</v>
      </c>
      <c r="I8" s="38">
        <f t="shared" si="0"/>
        <v>7</v>
      </c>
      <c r="J8" s="39">
        <f t="shared" si="1"/>
        <v>-3.2677165354330704</v>
      </c>
      <c r="K8" s="39">
        <f t="shared" si="1"/>
        <v>-2.4735658042744655</v>
      </c>
      <c r="L8" s="39">
        <f t="shared" si="1"/>
        <v>-1.6597300337457819</v>
      </c>
      <c r="M8" s="39">
        <f t="shared" si="2"/>
        <v>1.778</v>
      </c>
      <c r="AB8" s="36"/>
    </row>
    <row r="9" spans="1:28" x14ac:dyDescent="0.3">
      <c r="F9" s="38"/>
      <c r="G9" s="38"/>
      <c r="AB9" s="36"/>
    </row>
    <row r="10" spans="1:28" x14ac:dyDescent="0.3">
      <c r="B10" s="35"/>
      <c r="F10" s="38"/>
      <c r="G10" s="38"/>
      <c r="AB10" s="36"/>
    </row>
    <row r="11" spans="1:28" x14ac:dyDescent="0.3">
      <c r="B11" s="35"/>
      <c r="F11" s="38"/>
      <c r="G11" s="38"/>
      <c r="AB11" s="36"/>
    </row>
    <row r="12" spans="1:28" x14ac:dyDescent="0.3">
      <c r="F12" s="38"/>
      <c r="G12" s="38"/>
      <c r="AB12" s="36"/>
    </row>
    <row r="13" spans="1:28" x14ac:dyDescent="0.3">
      <c r="F13" s="38"/>
      <c r="G13" s="38"/>
      <c r="AB13" s="36"/>
    </row>
    <row r="14" spans="1:28" x14ac:dyDescent="0.3">
      <c r="F14" s="38"/>
      <c r="G14" s="38"/>
      <c r="AB14" s="36"/>
    </row>
    <row r="15" spans="1:28" x14ac:dyDescent="0.3">
      <c r="F15" s="38"/>
      <c r="G15" s="38"/>
      <c r="AB15" s="36"/>
    </row>
    <row r="16" spans="1:28" x14ac:dyDescent="0.3">
      <c r="B16" s="35"/>
      <c r="C16" s="35"/>
      <c r="D16" s="35"/>
      <c r="E16" s="35"/>
      <c r="AB16" s="36"/>
    </row>
    <row r="17" spans="2:28" x14ac:dyDescent="0.3">
      <c r="B17" s="35"/>
      <c r="C17" s="35"/>
      <c r="D17" s="35"/>
      <c r="E17" s="35"/>
      <c r="G17" s="37"/>
      <c r="AB17" s="36"/>
    </row>
    <row r="18" spans="2:28" x14ac:dyDescent="0.3">
      <c r="B18" s="35"/>
      <c r="C18" s="35"/>
      <c r="D18" s="35"/>
      <c r="E18" s="35"/>
      <c r="G18" s="37"/>
      <c r="AB18" s="36"/>
    </row>
    <row r="19" spans="2:28" x14ac:dyDescent="0.3">
      <c r="B19" s="35"/>
      <c r="C19" s="35"/>
      <c r="D19" s="35"/>
      <c r="E19" s="35"/>
      <c r="AB19" s="36"/>
    </row>
    <row r="20" spans="2:28" x14ac:dyDescent="0.3">
      <c r="B20" s="35"/>
      <c r="C20" s="35"/>
      <c r="D20" s="35"/>
      <c r="E20" s="35"/>
      <c r="AB20" s="36"/>
    </row>
    <row r="21" spans="2:28" x14ac:dyDescent="0.3">
      <c r="B21" s="35"/>
      <c r="C21" s="35"/>
      <c r="D21" s="35"/>
      <c r="E21" s="35"/>
      <c r="AB21" s="36"/>
    </row>
    <row r="22" spans="2:28" x14ac:dyDescent="0.3">
      <c r="B22" s="35"/>
      <c r="C22" s="35"/>
      <c r="D22" s="35"/>
      <c r="E22" s="35"/>
      <c r="AB22" s="36"/>
    </row>
    <row r="23" spans="2:28" x14ac:dyDescent="0.3">
      <c r="B23" s="35"/>
      <c r="C23" s="35"/>
      <c r="D23" s="35"/>
      <c r="E23" s="35"/>
      <c r="AB23" s="36"/>
    </row>
    <row r="24" spans="2:28" x14ac:dyDescent="0.3">
      <c r="B24" s="35"/>
      <c r="C24" s="35"/>
      <c r="D24" s="35"/>
      <c r="E24" s="35"/>
      <c r="AB24" s="36"/>
    </row>
    <row r="25" spans="2:28" x14ac:dyDescent="0.3">
      <c r="B25" s="35"/>
      <c r="C25" s="35"/>
      <c r="D25" s="35"/>
      <c r="E25" s="35"/>
      <c r="AB25" s="36"/>
    </row>
    <row r="26" spans="2:28" x14ac:dyDescent="0.3">
      <c r="B26" s="35"/>
      <c r="C26" s="35"/>
      <c r="D26" s="35"/>
      <c r="E26" s="35"/>
      <c r="AB26" s="36"/>
    </row>
    <row r="27" spans="2:28" x14ac:dyDescent="0.3">
      <c r="B27" s="35"/>
      <c r="C27" s="35"/>
      <c r="D27" s="35"/>
      <c r="E27" s="35"/>
      <c r="AB27" s="36"/>
    </row>
    <row r="28" spans="2:28" x14ac:dyDescent="0.3">
      <c r="B28" s="35"/>
      <c r="C28" s="35"/>
      <c r="D28" s="35"/>
      <c r="E28" s="35"/>
      <c r="AB28" s="36"/>
    </row>
    <row r="29" spans="2:28" x14ac:dyDescent="0.3">
      <c r="B29" s="35"/>
      <c r="C29" s="35"/>
      <c r="D29" s="35"/>
      <c r="E29" s="35"/>
      <c r="AB29" s="36"/>
    </row>
    <row r="30" spans="2:28" x14ac:dyDescent="0.3">
      <c r="B30" s="35"/>
      <c r="C30" s="35"/>
      <c r="D30" s="35"/>
      <c r="E30" s="35"/>
      <c r="AB30" s="36"/>
    </row>
    <row r="31" spans="2:28" x14ac:dyDescent="0.3">
      <c r="B31" s="35"/>
      <c r="C31" s="35"/>
      <c r="D31" s="35"/>
      <c r="E31" s="35"/>
      <c r="AB31" s="36"/>
    </row>
    <row r="32" spans="2:28" x14ac:dyDescent="0.3">
      <c r="B32" s="35"/>
      <c r="C32" s="35"/>
      <c r="D32" s="35"/>
      <c r="E32" s="35"/>
      <c r="I32" s="35"/>
      <c r="J32" s="35"/>
      <c r="K32" s="35"/>
      <c r="L32" s="35"/>
      <c r="M32" s="35"/>
      <c r="N32" s="35"/>
      <c r="AB32" s="36"/>
    </row>
    <row r="33" spans="2:28" x14ac:dyDescent="0.3">
      <c r="B33" s="35"/>
      <c r="C33" s="35"/>
      <c r="D33" s="35"/>
      <c r="E33" s="35"/>
      <c r="I33" s="35"/>
      <c r="J33" s="35"/>
      <c r="K33" s="35"/>
      <c r="L33" s="35"/>
      <c r="M33" s="35"/>
      <c r="N33" s="35"/>
      <c r="AB33" s="36"/>
    </row>
    <row r="34" spans="2:28" x14ac:dyDescent="0.3">
      <c r="B34" s="35"/>
      <c r="C34" s="35"/>
      <c r="D34" s="35"/>
      <c r="E34" s="35"/>
      <c r="I34" s="35"/>
      <c r="J34" s="35"/>
      <c r="K34" s="35"/>
      <c r="L34" s="35"/>
      <c r="M34" s="35"/>
      <c r="N34" s="35"/>
      <c r="AB34" s="36"/>
    </row>
    <row r="35" spans="2:28" x14ac:dyDescent="0.3">
      <c r="B35" s="35"/>
      <c r="C35" s="35"/>
      <c r="D35" s="35"/>
      <c r="E35" s="35"/>
      <c r="I35" s="35"/>
      <c r="J35" s="35"/>
      <c r="K35" s="35"/>
      <c r="L35" s="35"/>
      <c r="M35" s="35"/>
      <c r="N35" s="35"/>
      <c r="AB35" s="36"/>
    </row>
    <row r="36" spans="2:28" x14ac:dyDescent="0.3">
      <c r="B36" s="35"/>
      <c r="C36" s="35"/>
      <c r="D36" s="35"/>
      <c r="E36" s="35"/>
      <c r="I36" s="35"/>
      <c r="J36" s="35"/>
      <c r="K36" s="35"/>
      <c r="L36" s="35"/>
      <c r="M36" s="35"/>
      <c r="N36" s="35"/>
      <c r="AB36" s="36"/>
    </row>
    <row r="37" spans="2:28" x14ac:dyDescent="0.3">
      <c r="B37" s="35"/>
      <c r="C37" s="35"/>
      <c r="D37" s="35"/>
      <c r="E37" s="35"/>
      <c r="I37" s="35"/>
      <c r="J37" s="35"/>
      <c r="K37" s="35"/>
      <c r="L37" s="35"/>
      <c r="M37" s="35"/>
      <c r="N37" s="35"/>
      <c r="AB37" s="36"/>
    </row>
    <row r="38" spans="2:28" x14ac:dyDescent="0.3">
      <c r="B38" s="35"/>
      <c r="C38" s="35"/>
      <c r="D38" s="35"/>
      <c r="E38" s="35"/>
      <c r="I38" s="35"/>
      <c r="J38" s="35"/>
      <c r="K38" s="35"/>
      <c r="L38" s="35"/>
      <c r="M38" s="35"/>
      <c r="N38" s="35"/>
      <c r="AB38" s="36"/>
    </row>
    <row r="39" spans="2:28" x14ac:dyDescent="0.3">
      <c r="B39" s="35"/>
      <c r="C39" s="35"/>
      <c r="D39" s="35"/>
      <c r="E39" s="35"/>
      <c r="I39" s="35"/>
      <c r="J39" s="35"/>
      <c r="K39" s="35"/>
      <c r="L39" s="35"/>
      <c r="M39" s="35"/>
      <c r="N39" s="35"/>
      <c r="AB39" s="36"/>
    </row>
    <row r="40" spans="2:28" x14ac:dyDescent="0.3">
      <c r="B40" s="35"/>
      <c r="C40" s="35"/>
      <c r="D40" s="35"/>
      <c r="E40" s="35"/>
      <c r="I40" s="35"/>
      <c r="J40" s="35"/>
      <c r="K40" s="35"/>
      <c r="L40" s="35"/>
      <c r="M40" s="35"/>
      <c r="N40" s="35"/>
      <c r="AB40" s="36"/>
    </row>
    <row r="41" spans="2:28" x14ac:dyDescent="0.3">
      <c r="AB41" s="36"/>
    </row>
    <row r="50" spans="6:18" x14ac:dyDescent="0.3">
      <c r="R50" s="40"/>
    </row>
    <row r="51" spans="6:18" x14ac:dyDescent="0.3">
      <c r="R51" s="40"/>
    </row>
    <row r="52" spans="6:18" x14ac:dyDescent="0.3">
      <c r="R52" s="40"/>
    </row>
    <row r="53" spans="6:18" x14ac:dyDescent="0.3">
      <c r="R53" s="40"/>
    </row>
    <row r="54" spans="6:18" x14ac:dyDescent="0.3">
      <c r="R54" s="40"/>
    </row>
    <row r="55" spans="6:18" x14ac:dyDescent="0.3">
      <c r="R55" s="40"/>
    </row>
    <row r="56" spans="6:18" x14ac:dyDescent="0.3">
      <c r="R56" s="40"/>
    </row>
    <row r="57" spans="6:18" x14ac:dyDescent="0.3">
      <c r="R57" s="40"/>
    </row>
    <row r="58" spans="6:18" x14ac:dyDescent="0.3">
      <c r="R58" s="40"/>
    </row>
    <row r="59" spans="6:18" x14ac:dyDescent="0.3">
      <c r="F59" s="37"/>
      <c r="R59" s="40"/>
    </row>
    <row r="60" spans="6:18" x14ac:dyDescent="0.3">
      <c r="F60" s="37"/>
      <c r="R60" s="40"/>
    </row>
    <row r="61" spans="6:18" x14ac:dyDescent="0.3">
      <c r="F61" s="37"/>
      <c r="R61" s="40"/>
    </row>
    <row r="62" spans="6:18" x14ac:dyDescent="0.3">
      <c r="F62" s="37"/>
      <c r="R62" s="40"/>
    </row>
    <row r="63" spans="6:18" x14ac:dyDescent="0.3">
      <c r="F63" s="37"/>
      <c r="R63" s="40"/>
    </row>
    <row r="64" spans="6:18" x14ac:dyDescent="0.3">
      <c r="F64" s="37"/>
      <c r="R64" s="40"/>
    </row>
    <row r="65" spans="6:18" x14ac:dyDescent="0.3">
      <c r="F65" s="37"/>
      <c r="R65" s="40"/>
    </row>
    <row r="66" spans="6:18" x14ac:dyDescent="0.3">
      <c r="F66" s="37"/>
      <c r="R66" s="40"/>
    </row>
    <row r="67" spans="6:18" x14ac:dyDescent="0.3">
      <c r="F67" s="37"/>
      <c r="R67" s="40"/>
    </row>
    <row r="68" spans="6:18" x14ac:dyDescent="0.3">
      <c r="F68" s="37"/>
      <c r="R68" s="40"/>
    </row>
    <row r="69" spans="6:18" x14ac:dyDescent="0.3">
      <c r="F69" s="37"/>
      <c r="R69" s="40"/>
    </row>
    <row r="70" spans="6:18" x14ac:dyDescent="0.3">
      <c r="R70" s="40"/>
    </row>
  </sheetData>
  <sortState xmlns:xlrd2="http://schemas.microsoft.com/office/spreadsheetml/2017/richdata2" ref="Q50:V70">
    <sortCondition ref="R50:R70"/>
  </sortState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0"/>
  <sheetViews>
    <sheetView workbookViewId="0">
      <selection activeCell="X27" sqref="X27"/>
    </sheetView>
  </sheetViews>
  <sheetFormatPr defaultRowHeight="13.8" x14ac:dyDescent="0.3"/>
  <cols>
    <col min="9" max="9" width="15.88671875" bestFit="1" customWidth="1"/>
    <col min="10" max="10" width="10" bestFit="1" customWidth="1"/>
  </cols>
  <sheetData>
    <row r="1" spans="1:24" x14ac:dyDescent="0.3">
      <c r="A1" s="73" t="s">
        <v>44</v>
      </c>
      <c r="B1" s="73"/>
      <c r="C1" s="73"/>
      <c r="D1" s="73"/>
      <c r="E1" s="73"/>
      <c r="F1" s="73"/>
      <c r="G1" s="73"/>
      <c r="H1" s="73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x14ac:dyDescent="0.3">
      <c r="A2" s="24" t="s">
        <v>0</v>
      </c>
      <c r="B2" s="24" t="s">
        <v>13</v>
      </c>
      <c r="C2" s="24" t="s">
        <v>38</v>
      </c>
      <c r="D2" s="24" t="s">
        <v>39</v>
      </c>
      <c r="E2" s="24" t="s">
        <v>40</v>
      </c>
      <c r="F2" s="24" t="s">
        <v>41</v>
      </c>
      <c r="G2" s="24" t="s">
        <v>42</v>
      </c>
      <c r="H2" s="24" t="s">
        <v>43</v>
      </c>
      <c r="I2" s="25" t="s">
        <v>37</v>
      </c>
      <c r="J2" s="25" t="s">
        <v>3</v>
      </c>
    </row>
    <row r="3" spans="1:24" x14ac:dyDescent="0.3">
      <c r="A3" s="5">
        <v>-4</v>
      </c>
      <c r="B3" s="5">
        <v>1.0000000000000001E-5</v>
      </c>
      <c r="C3" s="5">
        <v>9.0000000000000006E-5</v>
      </c>
      <c r="D3" s="5">
        <v>1.9000000000000001E-4</v>
      </c>
      <c r="E3" s="5">
        <v>1.0000000000000001E-5</v>
      </c>
      <c r="F3" s="5">
        <v>6.0400000000000002E-3</v>
      </c>
      <c r="G3" s="5">
        <v>1.966E-2</v>
      </c>
      <c r="H3" s="5">
        <v>0.53825000000000001</v>
      </c>
      <c r="I3" s="2">
        <v>1.5642400000000001</v>
      </c>
      <c r="J3" s="2">
        <f>I3/(I3+1)</f>
        <v>0.61002090287960575</v>
      </c>
    </row>
    <row r="4" spans="1:24" x14ac:dyDescent="0.3">
      <c r="A4" s="5">
        <v>-3.8</v>
      </c>
      <c r="B4" s="5">
        <v>1.0000000000000001E-5</v>
      </c>
      <c r="C4" s="5">
        <v>2.4000000000000001E-4</v>
      </c>
      <c r="D4" s="5">
        <v>4.8000000000000001E-4</v>
      </c>
      <c r="E4" s="5">
        <v>2.0000000000000002E-5</v>
      </c>
      <c r="F4" s="5">
        <v>1.23E-2</v>
      </c>
      <c r="G4" s="5">
        <v>3.4970000000000001E-2</v>
      </c>
      <c r="H4" s="5">
        <v>0.65214000000000005</v>
      </c>
      <c r="I4" s="2">
        <v>1.7001599999999999</v>
      </c>
      <c r="J4" s="2">
        <f t="shared" ref="J4:J42" si="0">I4/(I4+1)</f>
        <v>0.62965157620289169</v>
      </c>
    </row>
    <row r="5" spans="1:24" x14ac:dyDescent="0.3">
      <c r="A5" s="5">
        <v>-3.6</v>
      </c>
      <c r="B5" s="5">
        <v>2.0000000000000002E-5</v>
      </c>
      <c r="C5" s="5">
        <v>6.8999999999999997E-4</v>
      </c>
      <c r="D5" s="5">
        <v>1.2199999999999999E-3</v>
      </c>
      <c r="E5" s="5">
        <v>6.9999999999999994E-5</v>
      </c>
      <c r="F5" s="5">
        <v>2.4989999999999998E-2</v>
      </c>
      <c r="G5" s="5">
        <v>6.2019999999999999E-2</v>
      </c>
      <c r="H5" s="5">
        <v>0.75812999999999997</v>
      </c>
      <c r="I5" s="2">
        <v>1.84714</v>
      </c>
      <c r="J5" s="2">
        <f t="shared" si="0"/>
        <v>0.6487703449777672</v>
      </c>
    </row>
    <row r="6" spans="1:24" x14ac:dyDescent="0.3">
      <c r="A6" s="5">
        <v>-3.4</v>
      </c>
      <c r="B6" s="5">
        <v>6.9999999999999994E-5</v>
      </c>
      <c r="C6" s="5">
        <v>1.9499999999999999E-3</v>
      </c>
      <c r="D6" s="5">
        <v>3.0699999999999998E-3</v>
      </c>
      <c r="E6" s="5">
        <v>2.2000000000000001E-4</v>
      </c>
      <c r="F6" s="5">
        <v>5.0680000000000003E-2</v>
      </c>
      <c r="G6" s="5">
        <v>0.10944</v>
      </c>
      <c r="H6" s="5">
        <v>0.84516000000000002</v>
      </c>
      <c r="I6" s="2">
        <v>2.01058</v>
      </c>
      <c r="J6" s="2">
        <f t="shared" si="0"/>
        <v>0.66783809099907654</v>
      </c>
    </row>
    <row r="7" spans="1:24" x14ac:dyDescent="0.3">
      <c r="A7" s="5">
        <v>-3.2</v>
      </c>
      <c r="B7" s="5">
        <v>2.5999999999999998E-4</v>
      </c>
      <c r="C7" s="5">
        <v>5.5300000000000002E-3</v>
      </c>
      <c r="D7" s="5">
        <v>7.7099999999999998E-3</v>
      </c>
      <c r="E7" s="5">
        <v>6.7000000000000002E-4</v>
      </c>
      <c r="F7" s="5">
        <v>0.10234</v>
      </c>
      <c r="G7" s="5">
        <v>0.19137999999999999</v>
      </c>
      <c r="H7" s="5">
        <v>0.90729000000000004</v>
      </c>
      <c r="I7" s="2">
        <v>2.2151800000000001</v>
      </c>
      <c r="J7" s="2">
        <f t="shared" si="0"/>
        <v>0.68897542283791269</v>
      </c>
    </row>
    <row r="8" spans="1:24" x14ac:dyDescent="0.3">
      <c r="A8" s="5">
        <v>-3</v>
      </c>
      <c r="B8" s="5">
        <v>1.0300000000000001E-3</v>
      </c>
      <c r="C8" s="5">
        <v>1.5630000000000002E-2</v>
      </c>
      <c r="D8" s="5">
        <v>1.9380000000000001E-2</v>
      </c>
      <c r="E8" s="5">
        <v>2.0999999999999999E-3</v>
      </c>
      <c r="F8" s="5">
        <v>0.2049</v>
      </c>
      <c r="G8" s="5">
        <v>0.32950000000000002</v>
      </c>
      <c r="H8" s="5">
        <v>0.94581000000000004</v>
      </c>
      <c r="I8" s="2">
        <v>2.5183499999999999</v>
      </c>
      <c r="J8" s="2">
        <f t="shared" si="0"/>
        <v>0.71577586084386147</v>
      </c>
    </row>
    <row r="9" spans="1:24" x14ac:dyDescent="0.3">
      <c r="A9" s="5">
        <v>-2.8</v>
      </c>
      <c r="B9" s="5">
        <v>4.0299999999999997E-3</v>
      </c>
      <c r="C9" s="5">
        <v>4.4130000000000003E-2</v>
      </c>
      <c r="D9" s="5">
        <v>4.8640000000000003E-2</v>
      </c>
      <c r="E9" s="5">
        <v>6.5599999999999999E-3</v>
      </c>
      <c r="F9" s="5">
        <v>0.40334999999999999</v>
      </c>
      <c r="G9" s="5">
        <v>0.55240999999999996</v>
      </c>
      <c r="H9" s="5">
        <v>0.96667999999999998</v>
      </c>
      <c r="I9" s="2">
        <v>3.0258099999999999</v>
      </c>
      <c r="J9" s="2">
        <f t="shared" si="0"/>
        <v>0.75160278304241879</v>
      </c>
    </row>
    <row r="10" spans="1:24" x14ac:dyDescent="0.3">
      <c r="A10" s="5">
        <v>-2.6</v>
      </c>
      <c r="B10" s="5">
        <v>1.585E-2</v>
      </c>
      <c r="C10" s="5">
        <v>0.12411</v>
      </c>
      <c r="D10" s="5">
        <v>0.12153</v>
      </c>
      <c r="E10" s="5">
        <v>2.0500000000000001E-2</v>
      </c>
      <c r="F10" s="5">
        <v>0.76800000000000002</v>
      </c>
      <c r="G10" s="5">
        <v>0.88634000000000002</v>
      </c>
      <c r="H10" s="5">
        <v>0.97587999999999997</v>
      </c>
      <c r="I10" s="2">
        <v>3.91221</v>
      </c>
      <c r="J10" s="2">
        <f t="shared" si="0"/>
        <v>0.7964256414119103</v>
      </c>
    </row>
    <row r="11" spans="1:24" x14ac:dyDescent="0.3">
      <c r="A11" s="5">
        <v>-2.4</v>
      </c>
      <c r="B11" s="5">
        <v>6.2210000000000001E-2</v>
      </c>
      <c r="C11" s="5">
        <v>0.34527999999999998</v>
      </c>
      <c r="D11" s="5">
        <v>0.30052000000000001</v>
      </c>
      <c r="E11" s="5">
        <v>6.3920000000000005E-2</v>
      </c>
      <c r="F11" s="5">
        <v>1.3733900000000001</v>
      </c>
      <c r="G11" s="5">
        <v>1.32812</v>
      </c>
      <c r="H11" s="5">
        <v>0.97667999999999999</v>
      </c>
      <c r="I11" s="2">
        <v>5.4501200000000001</v>
      </c>
      <c r="J11" s="2">
        <f t="shared" si="0"/>
        <v>0.84496412469845528</v>
      </c>
    </row>
    <row r="12" spans="1:24" x14ac:dyDescent="0.3">
      <c r="A12" s="5">
        <v>-2.2000000000000002</v>
      </c>
      <c r="B12" s="5">
        <v>0.24274000000000001</v>
      </c>
      <c r="C12" s="5">
        <v>0.93233999999999995</v>
      </c>
      <c r="D12" s="5">
        <v>0.72445000000000004</v>
      </c>
      <c r="E12" s="5">
        <v>0.19822000000000001</v>
      </c>
      <c r="F12" s="5">
        <v>2.2000600000000001</v>
      </c>
      <c r="G12" s="5">
        <v>1.80661</v>
      </c>
      <c r="H12" s="5">
        <v>0.96977000000000002</v>
      </c>
      <c r="I12" s="2">
        <v>8.0741899999999998</v>
      </c>
      <c r="J12" s="2">
        <f t="shared" si="0"/>
        <v>0.88979732626272978</v>
      </c>
    </row>
    <row r="13" spans="1:24" x14ac:dyDescent="0.3">
      <c r="A13" s="5">
        <v>-2</v>
      </c>
      <c r="B13" s="5">
        <v>0.92600000000000005</v>
      </c>
      <c r="C13" s="5">
        <v>2.3267000000000002</v>
      </c>
      <c r="D13" s="5">
        <v>1.64415</v>
      </c>
      <c r="E13" s="5">
        <v>0.60399000000000003</v>
      </c>
      <c r="F13" s="5">
        <v>2.9736099999999999</v>
      </c>
      <c r="G13" s="5">
        <v>2.1877900000000001</v>
      </c>
      <c r="H13" s="5">
        <v>0.95323999999999998</v>
      </c>
      <c r="I13" s="2">
        <v>12.61548</v>
      </c>
      <c r="J13" s="2">
        <f t="shared" si="0"/>
        <v>0.92655418685202429</v>
      </c>
    </row>
    <row r="14" spans="1:24" x14ac:dyDescent="0.3">
      <c r="A14" s="5">
        <v>-1.8</v>
      </c>
      <c r="B14" s="5">
        <v>3.2466400000000002</v>
      </c>
      <c r="C14" s="5">
        <v>4.8234599999999999</v>
      </c>
      <c r="D14" s="5">
        <v>3.2735500000000002</v>
      </c>
      <c r="E14" s="5">
        <v>1.7455799999999999</v>
      </c>
      <c r="F14" s="5">
        <v>3.2538</v>
      </c>
      <c r="G14" s="5">
        <v>2.3834399999999998</v>
      </c>
      <c r="H14" s="5">
        <v>0.92196999999999996</v>
      </c>
      <c r="I14" s="2">
        <v>20.64845</v>
      </c>
      <c r="J14" s="2">
        <f t="shared" si="0"/>
        <v>0.95380731645914607</v>
      </c>
    </row>
    <row r="15" spans="1:24" x14ac:dyDescent="0.3">
      <c r="A15" s="5">
        <v>-1.6</v>
      </c>
      <c r="B15" s="5">
        <v>8.6110100000000003</v>
      </c>
      <c r="C15" s="5">
        <v>7.2058099999999996</v>
      </c>
      <c r="D15" s="5">
        <v>5.1630599999999998</v>
      </c>
      <c r="E15" s="5">
        <v>4.3504199999999997</v>
      </c>
      <c r="F15" s="5">
        <v>2.9910600000000001</v>
      </c>
      <c r="G15" s="5">
        <v>2.4516900000000001</v>
      </c>
      <c r="H15" s="5">
        <v>0.86922999999999995</v>
      </c>
      <c r="I15" s="2">
        <v>32.642270000000003</v>
      </c>
      <c r="J15" s="2">
        <f t="shared" si="0"/>
        <v>0.97027548973360001</v>
      </c>
    </row>
    <row r="16" spans="1:24" x14ac:dyDescent="0.3">
      <c r="A16" s="5">
        <v>-1.4</v>
      </c>
      <c r="B16" s="5">
        <v>12.134550000000001</v>
      </c>
      <c r="C16" s="5">
        <v>7.93405</v>
      </c>
      <c r="D16" s="5">
        <v>6.19231</v>
      </c>
      <c r="E16" s="5">
        <v>7.7242300000000004</v>
      </c>
      <c r="F16" s="5">
        <v>2.7049799999999999</v>
      </c>
      <c r="G16" s="5">
        <v>2.4994100000000001</v>
      </c>
      <c r="H16" s="5">
        <v>0.79127000000000003</v>
      </c>
      <c r="I16" s="2">
        <v>40.980800000000002</v>
      </c>
      <c r="J16" s="2">
        <f t="shared" si="0"/>
        <v>0.9761795868587545</v>
      </c>
    </row>
    <row r="17" spans="1:10" x14ac:dyDescent="0.3">
      <c r="A17" s="5">
        <v>-1.2</v>
      </c>
      <c r="B17" s="5">
        <v>10.506790000000001</v>
      </c>
      <c r="C17" s="5">
        <v>7.8136700000000001</v>
      </c>
      <c r="D17" s="5">
        <v>6.3131500000000003</v>
      </c>
      <c r="E17" s="5">
        <v>8.5564199999999992</v>
      </c>
      <c r="F17" s="5">
        <v>2.8352400000000002</v>
      </c>
      <c r="G17" s="5">
        <v>2.5390100000000002</v>
      </c>
      <c r="H17" s="5">
        <v>0.69130999999999998</v>
      </c>
      <c r="I17" s="2">
        <v>40.255609999999997</v>
      </c>
      <c r="J17" s="2">
        <f t="shared" si="0"/>
        <v>0.97576087227894581</v>
      </c>
    </row>
    <row r="18" spans="1:10" x14ac:dyDescent="0.3">
      <c r="A18" s="5">
        <v>-1</v>
      </c>
      <c r="B18" s="5">
        <v>12.06842</v>
      </c>
      <c r="C18" s="5">
        <v>7.2590399999999997</v>
      </c>
      <c r="D18" s="5">
        <v>5.9169799999999997</v>
      </c>
      <c r="E18" s="5">
        <v>8.3478700000000003</v>
      </c>
      <c r="F18" s="5">
        <v>3.2540100000000001</v>
      </c>
      <c r="G18" s="5">
        <v>2.53125</v>
      </c>
      <c r="H18" s="5">
        <v>0.57904999999999995</v>
      </c>
      <c r="I18" s="2">
        <v>40.956609999999998</v>
      </c>
      <c r="J18" s="2">
        <f t="shared" si="0"/>
        <v>0.97616585324696159</v>
      </c>
    </row>
    <row r="19" spans="1:10" x14ac:dyDescent="0.3">
      <c r="A19" s="5">
        <v>-0.8</v>
      </c>
      <c r="B19" s="5">
        <v>9.6729699999999994</v>
      </c>
      <c r="C19" s="5">
        <v>7.3202199999999999</v>
      </c>
      <c r="D19" s="5">
        <v>5.6426999999999996</v>
      </c>
      <c r="E19" s="5">
        <v>8.8000500000000006</v>
      </c>
      <c r="F19" s="5">
        <v>3.5061499999999999</v>
      </c>
      <c r="G19" s="5">
        <v>2.4379200000000001</v>
      </c>
      <c r="H19" s="5">
        <v>0.46644000000000002</v>
      </c>
      <c r="I19" s="2">
        <v>38.846449999999997</v>
      </c>
      <c r="J19" s="2">
        <f t="shared" si="0"/>
        <v>0.97490366143031559</v>
      </c>
    </row>
    <row r="20" spans="1:10" x14ac:dyDescent="0.3">
      <c r="A20" s="5">
        <v>-0.6</v>
      </c>
      <c r="B20" s="5">
        <v>5.6925600000000003</v>
      </c>
      <c r="C20" s="5">
        <v>6.2711899999999998</v>
      </c>
      <c r="D20" s="5">
        <v>5.7158699999999998</v>
      </c>
      <c r="E20" s="5">
        <v>7.7174100000000001</v>
      </c>
      <c r="F20" s="5">
        <v>3.4944700000000002</v>
      </c>
      <c r="G20" s="5">
        <v>2.1931600000000002</v>
      </c>
      <c r="H20" s="5">
        <v>0.36334</v>
      </c>
      <c r="I20" s="2">
        <v>32.448009999999996</v>
      </c>
      <c r="J20" s="2">
        <f t="shared" si="0"/>
        <v>0.97010285514743633</v>
      </c>
    </row>
    <row r="21" spans="1:10" x14ac:dyDescent="0.3">
      <c r="A21" s="5">
        <v>-0.4</v>
      </c>
      <c r="B21" s="5">
        <v>7.7081299999999997</v>
      </c>
      <c r="C21" s="5">
        <v>3.6459999999999999</v>
      </c>
      <c r="D21" s="5">
        <v>4.7443400000000002</v>
      </c>
      <c r="E21" s="5">
        <v>8.0204599999999999</v>
      </c>
      <c r="F21" s="5">
        <v>3.4900600000000002</v>
      </c>
      <c r="G21" s="5">
        <v>1.77857</v>
      </c>
      <c r="H21" s="5">
        <v>0.27544999999999997</v>
      </c>
      <c r="I21" s="2">
        <v>30.663</v>
      </c>
      <c r="J21" s="2">
        <f t="shared" si="0"/>
        <v>0.96841739569844931</v>
      </c>
    </row>
    <row r="22" spans="1:10" x14ac:dyDescent="0.3">
      <c r="A22" s="5">
        <v>-0.2</v>
      </c>
      <c r="B22" s="5">
        <v>11.747</v>
      </c>
      <c r="C22" s="5">
        <v>1.60022</v>
      </c>
      <c r="D22" s="5">
        <v>2.8841299999999999</v>
      </c>
      <c r="E22" s="5">
        <v>8.1252099999999992</v>
      </c>
      <c r="F22" s="5">
        <v>3.3984100000000002</v>
      </c>
      <c r="G22" s="5">
        <v>1.29088</v>
      </c>
      <c r="H22" s="5">
        <v>0.20444999999999999</v>
      </c>
      <c r="I22" s="2">
        <v>30.25029</v>
      </c>
      <c r="J22" s="2">
        <f t="shared" si="0"/>
        <v>0.96800029695724421</v>
      </c>
    </row>
    <row r="23" spans="1:10" x14ac:dyDescent="0.3">
      <c r="A23" s="5">
        <v>0</v>
      </c>
      <c r="B23" s="5">
        <v>8.1691099999999999</v>
      </c>
      <c r="C23" s="5">
        <v>0.61463999999999996</v>
      </c>
      <c r="D23" s="5">
        <v>1.4032500000000001</v>
      </c>
      <c r="E23" s="5">
        <v>5.0884799999999997</v>
      </c>
      <c r="F23" s="5">
        <v>2.8769399999999998</v>
      </c>
      <c r="G23" s="5">
        <v>0.85443999999999998</v>
      </c>
      <c r="H23" s="5">
        <v>0.14935000000000001</v>
      </c>
      <c r="I23" s="2">
        <v>20.156210000000002</v>
      </c>
      <c r="J23" s="2">
        <f t="shared" si="0"/>
        <v>0.95273255464943862</v>
      </c>
    </row>
    <row r="24" spans="1:10" x14ac:dyDescent="0.3">
      <c r="A24" s="5">
        <v>0.2</v>
      </c>
      <c r="B24" s="5">
        <v>2.9969299999999999</v>
      </c>
      <c r="C24" s="5">
        <v>0.22394</v>
      </c>
      <c r="D24" s="5">
        <v>0.60843999999999998</v>
      </c>
      <c r="E24" s="5">
        <v>2.15463</v>
      </c>
      <c r="F24" s="5">
        <v>2.0258099999999999</v>
      </c>
      <c r="G24" s="5">
        <v>0.52986</v>
      </c>
      <c r="H24" s="5">
        <v>0.10783</v>
      </c>
      <c r="I24" s="2">
        <v>9.6474399999999996</v>
      </c>
      <c r="J24" s="2">
        <f t="shared" si="0"/>
        <v>0.90608071048064132</v>
      </c>
    </row>
    <row r="25" spans="1:10" x14ac:dyDescent="0.3">
      <c r="A25" s="5">
        <v>0.4</v>
      </c>
      <c r="B25" s="5">
        <v>0.84660999999999997</v>
      </c>
      <c r="C25" s="5">
        <v>8.0019999999999994E-2</v>
      </c>
      <c r="D25" s="5">
        <v>0.25063000000000002</v>
      </c>
      <c r="E25" s="5">
        <v>0.76097999999999999</v>
      </c>
      <c r="F25" s="5">
        <v>1.22715</v>
      </c>
      <c r="G25" s="5">
        <v>0.31512000000000001</v>
      </c>
      <c r="H25" s="5">
        <v>7.7179999999999999E-2</v>
      </c>
      <c r="I25" s="2">
        <v>4.5576800000000004</v>
      </c>
      <c r="J25" s="2">
        <f t="shared" si="0"/>
        <v>0.82006880568870466</v>
      </c>
    </row>
    <row r="26" spans="1:10" x14ac:dyDescent="0.3">
      <c r="A26" s="5">
        <v>0.6</v>
      </c>
      <c r="B26" s="5">
        <v>0.22134000000000001</v>
      </c>
      <c r="C26" s="5">
        <v>2.8389999999999999E-2</v>
      </c>
      <c r="D26" s="5">
        <v>0.10106</v>
      </c>
      <c r="E26" s="5">
        <v>0.25147999999999998</v>
      </c>
      <c r="F26" s="5">
        <v>0.67471999999999999</v>
      </c>
      <c r="G26" s="5">
        <v>0.18271999999999999</v>
      </c>
      <c r="H26" s="5">
        <v>5.4899999999999997E-2</v>
      </c>
      <c r="I26" s="2">
        <v>2.5146099999999998</v>
      </c>
      <c r="J26" s="2">
        <f t="shared" si="0"/>
        <v>0.71547340956749106</v>
      </c>
    </row>
    <row r="27" spans="1:10" x14ac:dyDescent="0.3">
      <c r="A27" s="5">
        <v>0.8</v>
      </c>
      <c r="B27" s="5">
        <v>5.6689999999999997E-2</v>
      </c>
      <c r="C27" s="5">
        <v>1.005E-2</v>
      </c>
      <c r="D27" s="5">
        <v>4.0399999999999998E-2</v>
      </c>
      <c r="E27" s="5">
        <v>8.1280000000000005E-2</v>
      </c>
      <c r="F27" s="5">
        <v>0.35120000000000001</v>
      </c>
      <c r="G27" s="5">
        <v>0.10438</v>
      </c>
      <c r="H27" s="5">
        <v>3.8890000000000001E-2</v>
      </c>
      <c r="I27" s="2">
        <v>1.68289</v>
      </c>
      <c r="J27" s="2">
        <f t="shared" si="0"/>
        <v>0.62726761067356474</v>
      </c>
    </row>
    <row r="28" spans="1:10" x14ac:dyDescent="0.3">
      <c r="A28" s="5">
        <v>1</v>
      </c>
      <c r="B28" s="5">
        <v>1.444E-2</v>
      </c>
      <c r="C28" s="5">
        <v>3.5500000000000002E-3</v>
      </c>
      <c r="D28" s="5">
        <v>1.609E-2</v>
      </c>
      <c r="E28" s="5">
        <v>2.6079999999999999E-2</v>
      </c>
      <c r="F28" s="5">
        <v>0.17760000000000001</v>
      </c>
      <c r="G28" s="5">
        <v>5.9130000000000002E-2</v>
      </c>
      <c r="H28" s="5">
        <v>2.7459999999999998E-2</v>
      </c>
      <c r="I28" s="2">
        <v>1.3243499999999999</v>
      </c>
      <c r="J28" s="2">
        <f t="shared" si="0"/>
        <v>0.56977219437692261</v>
      </c>
    </row>
    <row r="29" spans="1:10" x14ac:dyDescent="0.3">
      <c r="A29" s="5">
        <v>1.2</v>
      </c>
      <c r="B29" s="5">
        <v>3.6700000000000001E-3</v>
      </c>
      <c r="C29" s="5">
        <v>1.2600000000000001E-3</v>
      </c>
      <c r="D29" s="5">
        <v>6.4000000000000003E-3</v>
      </c>
      <c r="E29" s="5">
        <v>8.3499999999999998E-3</v>
      </c>
      <c r="F29" s="5">
        <v>8.8489999999999999E-2</v>
      </c>
      <c r="G29" s="5">
        <v>3.3329999999999999E-2</v>
      </c>
      <c r="H29" s="5">
        <v>1.934E-2</v>
      </c>
      <c r="I29" s="2">
        <v>1.1608499999999999</v>
      </c>
      <c r="J29" s="2">
        <f t="shared" si="0"/>
        <v>0.53721914987157826</v>
      </c>
    </row>
    <row r="30" spans="1:10" x14ac:dyDescent="0.3">
      <c r="A30" s="5">
        <v>1.4</v>
      </c>
      <c r="B30" s="5">
        <v>9.3000000000000005E-4</v>
      </c>
      <c r="C30" s="5">
        <v>4.4000000000000002E-4</v>
      </c>
      <c r="D30" s="5">
        <v>2.5500000000000002E-3</v>
      </c>
      <c r="E30" s="5">
        <v>2.6700000000000001E-3</v>
      </c>
      <c r="F30" s="5">
        <v>4.3770000000000003E-2</v>
      </c>
      <c r="G30" s="5">
        <v>1.874E-2</v>
      </c>
      <c r="H30" s="5">
        <v>1.3610000000000001E-2</v>
      </c>
      <c r="I30" s="2">
        <v>1.0827100000000001</v>
      </c>
      <c r="J30" s="2">
        <f t="shared" si="0"/>
        <v>0.51985634101723233</v>
      </c>
    </row>
    <row r="31" spans="1:10" x14ac:dyDescent="0.3">
      <c r="A31" s="5">
        <v>1.6</v>
      </c>
      <c r="B31" s="5">
        <v>2.4000000000000001E-4</v>
      </c>
      <c r="C31" s="5">
        <v>1.6000000000000001E-4</v>
      </c>
      <c r="D31" s="5">
        <v>1.01E-3</v>
      </c>
      <c r="E31" s="5">
        <v>8.4999999999999995E-4</v>
      </c>
      <c r="F31" s="5">
        <v>2.1569999999999999E-2</v>
      </c>
      <c r="G31" s="5">
        <v>1.052E-2</v>
      </c>
      <c r="H31" s="5">
        <v>9.5600000000000008E-3</v>
      </c>
      <c r="I31" s="2">
        <v>1.0439099999999999</v>
      </c>
      <c r="J31" s="2">
        <f t="shared" si="0"/>
        <v>0.51074166670743815</v>
      </c>
    </row>
    <row r="32" spans="1:10" x14ac:dyDescent="0.3">
      <c r="A32" s="5">
        <v>1.8</v>
      </c>
      <c r="B32" s="5">
        <v>6.0000000000000002E-5</v>
      </c>
      <c r="C32" s="5">
        <v>6.0000000000000002E-5</v>
      </c>
      <c r="D32" s="5">
        <v>4.0000000000000002E-4</v>
      </c>
      <c r="E32" s="5">
        <v>2.7E-4</v>
      </c>
      <c r="F32" s="5">
        <v>1.061E-2</v>
      </c>
      <c r="G32" s="5">
        <v>5.8999999999999999E-3</v>
      </c>
      <c r="H32" s="5">
        <v>6.7099999999999998E-3</v>
      </c>
      <c r="I32" s="2">
        <v>1.0240100000000001</v>
      </c>
      <c r="J32" s="2">
        <f t="shared" si="0"/>
        <v>0.50593129480585575</v>
      </c>
    </row>
    <row r="33" spans="1:11" x14ac:dyDescent="0.3">
      <c r="A33" s="5">
        <v>2</v>
      </c>
      <c r="B33" s="5">
        <v>2.0000000000000002E-5</v>
      </c>
      <c r="C33" s="5">
        <v>2.0000000000000002E-5</v>
      </c>
      <c r="D33" s="5">
        <v>1.6000000000000001E-4</v>
      </c>
      <c r="E33" s="5">
        <v>9.0000000000000006E-5</v>
      </c>
      <c r="F33" s="5">
        <v>5.2199999999999998E-3</v>
      </c>
      <c r="G33" s="5">
        <v>3.31E-3</v>
      </c>
      <c r="H33" s="5">
        <v>4.7099999999999998E-3</v>
      </c>
      <c r="I33" s="2">
        <v>1.0135099999999999</v>
      </c>
      <c r="J33" s="2">
        <f t="shared" si="0"/>
        <v>0.50335483806884485</v>
      </c>
    </row>
    <row r="34" spans="1:11" x14ac:dyDescent="0.3">
      <c r="A34" s="5">
        <v>2.2000000000000002</v>
      </c>
      <c r="B34" s="5">
        <v>1.0000000000000001E-5</v>
      </c>
      <c r="C34" s="5">
        <v>1.0000000000000001E-5</v>
      </c>
      <c r="D34" s="5">
        <v>6.0000000000000002E-5</v>
      </c>
      <c r="E34" s="5">
        <v>3.0000000000000001E-5</v>
      </c>
      <c r="F34" s="5">
        <v>2.5600000000000002E-3</v>
      </c>
      <c r="G34" s="5">
        <v>1.8500000000000001E-3</v>
      </c>
      <c r="H34" s="5">
        <v>3.3E-3</v>
      </c>
      <c r="I34" s="2">
        <v>1.0078199999999999</v>
      </c>
      <c r="J34" s="2">
        <f t="shared" si="0"/>
        <v>0.50194738572182773</v>
      </c>
    </row>
    <row r="35" spans="1:11" x14ac:dyDescent="0.3">
      <c r="A35" s="5">
        <v>2.4</v>
      </c>
      <c r="B35" s="5">
        <v>1.0000000000000001E-5</v>
      </c>
      <c r="C35" s="5">
        <v>1.0000000000000001E-5</v>
      </c>
      <c r="D35" s="5">
        <v>3.0000000000000001E-5</v>
      </c>
      <c r="E35" s="5">
        <v>1.0000000000000001E-5</v>
      </c>
      <c r="F35" s="5">
        <v>1.2600000000000001E-3</v>
      </c>
      <c r="G35" s="5">
        <v>1.0399999999999999E-3</v>
      </c>
      <c r="H35" s="5">
        <v>2.32E-3</v>
      </c>
      <c r="I35" s="2">
        <v>1.00465</v>
      </c>
      <c r="J35" s="2">
        <f t="shared" si="0"/>
        <v>0.50115980345696265</v>
      </c>
    </row>
    <row r="36" spans="1:11" x14ac:dyDescent="0.3">
      <c r="A36" s="5">
        <v>2.6</v>
      </c>
      <c r="B36" s="5">
        <v>1.0000000000000001E-5</v>
      </c>
      <c r="C36" s="5">
        <v>1.0000000000000001E-5</v>
      </c>
      <c r="D36" s="5">
        <v>1.0000000000000001E-5</v>
      </c>
      <c r="E36" s="5">
        <v>1.0000000000000001E-5</v>
      </c>
      <c r="F36" s="5">
        <v>6.2E-4</v>
      </c>
      <c r="G36" s="5">
        <v>5.8E-4</v>
      </c>
      <c r="H36" s="5">
        <v>1.6199999999999999E-3</v>
      </c>
      <c r="I36" s="2">
        <v>1.00284</v>
      </c>
      <c r="J36" s="2">
        <f t="shared" si="0"/>
        <v>0.50070899322961393</v>
      </c>
    </row>
    <row r="37" spans="1:11" x14ac:dyDescent="0.3">
      <c r="A37" s="5">
        <v>2.8</v>
      </c>
      <c r="B37" s="5">
        <v>1.0000000000000001E-5</v>
      </c>
      <c r="C37" s="5">
        <v>1.0000000000000001E-5</v>
      </c>
      <c r="D37" s="5">
        <v>1.0000000000000001E-5</v>
      </c>
      <c r="E37" s="5">
        <v>1.0000000000000001E-5</v>
      </c>
      <c r="F37" s="5">
        <v>2.9999999999999997E-4</v>
      </c>
      <c r="G37" s="5">
        <v>3.3E-4</v>
      </c>
      <c r="H37" s="5">
        <v>1.14E-3</v>
      </c>
      <c r="I37" s="2">
        <v>1.00177</v>
      </c>
      <c r="J37" s="2">
        <f t="shared" si="0"/>
        <v>0.5004421087337706</v>
      </c>
    </row>
    <row r="38" spans="1:11" x14ac:dyDescent="0.3">
      <c r="A38" s="5">
        <v>3</v>
      </c>
      <c r="B38" s="5">
        <v>1.0000000000000001E-5</v>
      </c>
      <c r="C38" s="5">
        <v>1.0000000000000001E-5</v>
      </c>
      <c r="D38" s="5">
        <v>1.0000000000000001E-5</v>
      </c>
      <c r="E38" s="5">
        <v>1.0000000000000001E-5</v>
      </c>
      <c r="F38" s="5">
        <v>1.4999999999999999E-4</v>
      </c>
      <c r="G38" s="5">
        <v>1.8000000000000001E-4</v>
      </c>
      <c r="H38" s="5">
        <v>8.0000000000000004E-4</v>
      </c>
      <c r="I38" s="2">
        <v>1.0011300000000001</v>
      </c>
      <c r="J38" s="2">
        <f t="shared" si="0"/>
        <v>0.50028234047763021</v>
      </c>
    </row>
    <row r="39" spans="1:11" x14ac:dyDescent="0.3">
      <c r="A39" s="5">
        <v>3.2</v>
      </c>
      <c r="B39" s="5">
        <v>1.0000000000000001E-5</v>
      </c>
      <c r="C39" s="5">
        <v>1.0000000000000001E-5</v>
      </c>
      <c r="D39" s="5">
        <v>1.0000000000000001E-5</v>
      </c>
      <c r="E39" s="5">
        <v>1.0000000000000001E-5</v>
      </c>
      <c r="F39" s="5">
        <v>6.9999999999999994E-5</v>
      </c>
      <c r="G39" s="5">
        <v>1E-4</v>
      </c>
      <c r="H39" s="5">
        <v>5.5999999999999995E-4</v>
      </c>
      <c r="I39" s="2">
        <v>1.00074</v>
      </c>
      <c r="J39" s="2">
        <f t="shared" si="0"/>
        <v>0.50018493157531707</v>
      </c>
    </row>
    <row r="40" spans="1:11" x14ac:dyDescent="0.3">
      <c r="A40" s="5">
        <v>3.4</v>
      </c>
      <c r="B40" s="5">
        <v>1.0000000000000001E-5</v>
      </c>
      <c r="C40" s="5">
        <v>1.0000000000000001E-5</v>
      </c>
      <c r="D40" s="5">
        <v>1.0000000000000001E-5</v>
      </c>
      <c r="E40" s="5">
        <v>1.0000000000000001E-5</v>
      </c>
      <c r="F40" s="5">
        <v>4.0000000000000003E-5</v>
      </c>
      <c r="G40" s="5">
        <v>6.0000000000000002E-5</v>
      </c>
      <c r="H40" s="5">
        <v>3.8999999999999999E-4</v>
      </c>
      <c r="I40" s="2">
        <v>1.0004900000000001</v>
      </c>
      <c r="J40" s="2">
        <f t="shared" si="0"/>
        <v>0.50012246999485133</v>
      </c>
    </row>
    <row r="41" spans="1:11" x14ac:dyDescent="0.3">
      <c r="A41" s="5">
        <v>3.6</v>
      </c>
      <c r="B41" s="5">
        <v>1.0000000000000001E-5</v>
      </c>
      <c r="C41" s="5">
        <v>1.0000000000000001E-5</v>
      </c>
      <c r="D41" s="5">
        <v>1.0000000000000001E-5</v>
      </c>
      <c r="E41" s="5">
        <v>1.0000000000000001E-5</v>
      </c>
      <c r="F41" s="5">
        <v>2.0000000000000002E-5</v>
      </c>
      <c r="G41" s="5">
        <v>3.0000000000000001E-5</v>
      </c>
      <c r="H41" s="5">
        <v>2.7E-4</v>
      </c>
      <c r="I41" s="2">
        <v>1.0003200000000001</v>
      </c>
      <c r="J41" s="2">
        <f t="shared" si="0"/>
        <v>0.5000799872020476</v>
      </c>
    </row>
    <row r="42" spans="1:11" x14ac:dyDescent="0.3">
      <c r="A42" s="5">
        <v>3.8</v>
      </c>
      <c r="B42" s="5">
        <v>1.0000000000000001E-5</v>
      </c>
      <c r="C42" s="5">
        <v>1.0000000000000001E-5</v>
      </c>
      <c r="D42" s="5">
        <v>1.0000000000000001E-5</v>
      </c>
      <c r="E42" s="5">
        <v>1.0000000000000001E-5</v>
      </c>
      <c r="F42" s="5">
        <v>1.0000000000000001E-5</v>
      </c>
      <c r="G42" s="5">
        <v>2.0000000000000002E-5</v>
      </c>
      <c r="H42" s="5">
        <v>1.9000000000000001E-4</v>
      </c>
      <c r="I42" s="2">
        <v>1.0002200000000001</v>
      </c>
      <c r="J42" s="2">
        <f t="shared" si="0"/>
        <v>0.50005499395066544</v>
      </c>
    </row>
    <row r="43" spans="1:11" x14ac:dyDescent="0.3">
      <c r="A43" s="5">
        <v>4</v>
      </c>
      <c r="B43" s="5">
        <v>1.0000000000000001E-5</v>
      </c>
      <c r="C43" s="5">
        <v>1.0000000000000001E-5</v>
      </c>
      <c r="D43" s="5">
        <v>1.0000000000000001E-5</v>
      </c>
      <c r="E43" s="5">
        <v>1.0000000000000001E-5</v>
      </c>
      <c r="F43" s="5">
        <v>1.0000000000000001E-5</v>
      </c>
      <c r="G43" s="5">
        <v>2.0000000000000002E-5</v>
      </c>
      <c r="H43" s="5">
        <v>1.9000000000000001E-4</v>
      </c>
      <c r="I43" s="2">
        <v>1</v>
      </c>
      <c r="J43" s="2">
        <f t="shared" ref="J43" si="1">I43/(I43+1)</f>
        <v>0.5</v>
      </c>
    </row>
    <row r="44" spans="1:11" x14ac:dyDescent="0.3">
      <c r="J44" s="2"/>
    </row>
    <row r="45" spans="1:11" x14ac:dyDescent="0.3">
      <c r="A45" t="s">
        <v>100</v>
      </c>
      <c r="K45">
        <f>40/41</f>
        <v>0.97560975609756095</v>
      </c>
    </row>
    <row r="46" spans="1:11" x14ac:dyDescent="0.3">
      <c r="A46" t="s">
        <v>101</v>
      </c>
    </row>
    <row r="47" spans="1:11" x14ac:dyDescent="0.3">
      <c r="A47" t="s">
        <v>103</v>
      </c>
    </row>
    <row r="48" spans="1:11" x14ac:dyDescent="0.3">
      <c r="A48" t="s">
        <v>98</v>
      </c>
    </row>
    <row r="50" spans="1:1" x14ac:dyDescent="0.3">
      <c r="A50" t="s">
        <v>102</v>
      </c>
    </row>
  </sheetData>
  <mergeCells count="1">
    <mergeCell ref="A1:X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workbookViewId="0">
      <selection activeCell="N50" sqref="N50"/>
    </sheetView>
  </sheetViews>
  <sheetFormatPr defaultRowHeight="13.8" x14ac:dyDescent="0.3"/>
  <cols>
    <col min="8" max="10" width="14.6640625" bestFit="1" customWidth="1"/>
    <col min="13" max="15" width="14.6640625" bestFit="1" customWidth="1"/>
  </cols>
  <sheetData>
    <row r="1" spans="1:15" x14ac:dyDescent="0.3">
      <c r="B1" s="75" t="s">
        <v>21</v>
      </c>
      <c r="C1" s="75"/>
      <c r="D1" s="75"/>
      <c r="E1" s="75"/>
      <c r="H1" s="75" t="s">
        <v>22</v>
      </c>
      <c r="I1" s="75"/>
      <c r="J1" s="75"/>
      <c r="L1" s="23">
        <v>4.0270000000000001</v>
      </c>
      <c r="M1" s="23">
        <v>-1.4330000000000001</v>
      </c>
      <c r="N1" s="23">
        <v>-0.94399999999999995</v>
      </c>
      <c r="O1" s="23">
        <v>-0.18099999999999999</v>
      </c>
    </row>
    <row r="2" spans="1:15" x14ac:dyDescent="0.3">
      <c r="A2" s="4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G2" s="4" t="s">
        <v>0</v>
      </c>
      <c r="H2" s="4" t="s">
        <v>18</v>
      </c>
      <c r="I2" s="4" t="s">
        <v>19</v>
      </c>
      <c r="J2" s="4" t="s">
        <v>20</v>
      </c>
      <c r="L2" s="4" t="s">
        <v>0</v>
      </c>
      <c r="M2" s="4" t="s">
        <v>18</v>
      </c>
      <c r="N2" s="4" t="s">
        <v>19</v>
      </c>
      <c r="O2" s="4" t="s">
        <v>20</v>
      </c>
    </row>
    <row r="3" spans="1:15" x14ac:dyDescent="0.3">
      <c r="A3" s="5">
        <v>-4</v>
      </c>
      <c r="B3">
        <v>1</v>
      </c>
      <c r="C3">
        <v>0</v>
      </c>
      <c r="D3">
        <v>0</v>
      </c>
      <c r="E3">
        <v>0</v>
      </c>
      <c r="G3" s="5">
        <v>-4</v>
      </c>
      <c r="H3" s="1">
        <f t="shared" ref="H3:H43" si="0">SUM(C3:E3)</f>
        <v>0</v>
      </c>
      <c r="I3" s="1">
        <f>SUM(D3:E3)</f>
        <v>0</v>
      </c>
      <c r="J3" s="1">
        <f>E3</f>
        <v>0</v>
      </c>
      <c r="L3" s="5">
        <v>-4</v>
      </c>
      <c r="M3" s="1">
        <f t="shared" ref="M3:M19" si="1">EXP((1.7*$L$1)*($L3-M$1))/(1+EXP((1.7*$L$1)*($L3-M$1)))</f>
        <v>2.3332343093112023E-8</v>
      </c>
      <c r="N3" s="1">
        <f t="shared" ref="N3:O18" si="2">EXP((1.7*$L$1)*($L3-N$1))/(1+EXP((1.7*$L$1)*($L3-N$1)))</f>
        <v>8.2053019871186505E-10</v>
      </c>
      <c r="O3" s="1">
        <f t="shared" si="2"/>
        <v>4.4217211286816009E-12</v>
      </c>
    </row>
    <row r="4" spans="1:15" x14ac:dyDescent="0.3">
      <c r="A4" s="5">
        <v>-3.8</v>
      </c>
      <c r="B4">
        <v>1</v>
      </c>
      <c r="C4">
        <v>0</v>
      </c>
      <c r="D4">
        <v>0</v>
      </c>
      <c r="E4">
        <v>0</v>
      </c>
      <c r="G4" s="5">
        <v>-3.8</v>
      </c>
      <c r="H4" s="1">
        <f t="shared" si="0"/>
        <v>0</v>
      </c>
      <c r="I4" s="1">
        <f t="shared" ref="I4:I43" si="3">SUM(D4:E4)</f>
        <v>0</v>
      </c>
      <c r="J4" s="1">
        <f t="shared" ref="J4:J43" si="4">E4</f>
        <v>0</v>
      </c>
      <c r="L4" s="5">
        <v>-3.8</v>
      </c>
      <c r="M4" s="1">
        <f t="shared" si="1"/>
        <v>9.1745684022425791E-8</v>
      </c>
      <c r="N4" s="1">
        <f t="shared" si="2"/>
        <v>3.226427324958559E-9</v>
      </c>
      <c r="O4" s="1">
        <f t="shared" si="2"/>
        <v>1.7386760328211985E-11</v>
      </c>
    </row>
    <row r="5" spans="1:15" x14ac:dyDescent="0.3">
      <c r="A5" s="5">
        <v>-3.6</v>
      </c>
      <c r="B5">
        <v>1</v>
      </c>
      <c r="C5">
        <v>0</v>
      </c>
      <c r="D5">
        <v>0</v>
      </c>
      <c r="E5">
        <v>0</v>
      </c>
      <c r="G5" s="5">
        <v>-3.6</v>
      </c>
      <c r="H5" s="1">
        <f t="shared" si="0"/>
        <v>0</v>
      </c>
      <c r="I5" s="1">
        <f t="shared" si="3"/>
        <v>0</v>
      </c>
      <c r="J5" s="1">
        <f t="shared" si="4"/>
        <v>0</v>
      </c>
      <c r="L5" s="5">
        <v>-3.6</v>
      </c>
      <c r="M5" s="1">
        <f t="shared" si="1"/>
        <v>3.6075540354767759E-7</v>
      </c>
      <c r="N5" s="1">
        <f t="shared" si="2"/>
        <v>1.2686715523872745E-8</v>
      </c>
      <c r="O5" s="1">
        <f t="shared" si="2"/>
        <v>6.8366915484181397E-11</v>
      </c>
    </row>
    <row r="6" spans="1:15" x14ac:dyDescent="0.3">
      <c r="A6" s="5">
        <v>-3.4</v>
      </c>
      <c r="B6">
        <v>1</v>
      </c>
      <c r="C6">
        <v>0</v>
      </c>
      <c r="D6">
        <v>0</v>
      </c>
      <c r="E6">
        <v>0</v>
      </c>
      <c r="G6" s="5">
        <v>-3.4</v>
      </c>
      <c r="H6" s="1">
        <f t="shared" si="0"/>
        <v>0</v>
      </c>
      <c r="I6" s="1">
        <f t="shared" si="3"/>
        <v>0</v>
      </c>
      <c r="J6" s="1">
        <f t="shared" si="4"/>
        <v>0</v>
      </c>
      <c r="L6" s="5">
        <v>-3.4</v>
      </c>
      <c r="M6" s="1">
        <f t="shared" si="1"/>
        <v>1.4185338517186352E-6</v>
      </c>
      <c r="N6" s="1">
        <f t="shared" si="2"/>
        <v>4.988574981186456E-8</v>
      </c>
      <c r="O6" s="1">
        <f t="shared" si="2"/>
        <v>2.6882725958661637E-10</v>
      </c>
    </row>
    <row r="7" spans="1:15" x14ac:dyDescent="0.3">
      <c r="A7" s="5">
        <v>-3.2</v>
      </c>
      <c r="B7">
        <v>0.99999000000000005</v>
      </c>
      <c r="C7">
        <v>1.0000000000000001E-5</v>
      </c>
      <c r="D7">
        <v>0</v>
      </c>
      <c r="E7">
        <v>0</v>
      </c>
      <c r="G7" s="5">
        <v>-3.2</v>
      </c>
      <c r="H7" s="1">
        <f t="shared" si="0"/>
        <v>1.0000000000000001E-5</v>
      </c>
      <c r="I7" s="1">
        <f t="shared" si="3"/>
        <v>0</v>
      </c>
      <c r="J7" s="1">
        <f t="shared" si="4"/>
        <v>0</v>
      </c>
      <c r="L7" s="5">
        <v>-3.2</v>
      </c>
      <c r="M7" s="1">
        <f t="shared" si="1"/>
        <v>5.577829265132182E-6</v>
      </c>
      <c r="N7" s="1">
        <f t="shared" si="2"/>
        <v>1.9615697681353017E-7</v>
      </c>
      <c r="O7" s="1">
        <f t="shared" si="2"/>
        <v>1.0570623954958725E-9</v>
      </c>
    </row>
    <row r="8" spans="1:15" x14ac:dyDescent="0.3">
      <c r="A8" s="5">
        <v>-3</v>
      </c>
      <c r="B8">
        <v>0.99997999999999998</v>
      </c>
      <c r="C8">
        <v>2.0000000000000002E-5</v>
      </c>
      <c r="D8">
        <v>0</v>
      </c>
      <c r="E8">
        <v>0</v>
      </c>
      <c r="G8" s="5">
        <v>-3</v>
      </c>
      <c r="H8" s="1">
        <f t="shared" si="0"/>
        <v>2.0000000000000002E-5</v>
      </c>
      <c r="I8" s="1">
        <f t="shared" si="3"/>
        <v>0</v>
      </c>
      <c r="J8" s="1">
        <f t="shared" si="4"/>
        <v>0</v>
      </c>
      <c r="L8" s="5">
        <v>-3</v>
      </c>
      <c r="M8" s="1">
        <f t="shared" si="1"/>
        <v>2.1932363368407327E-5</v>
      </c>
      <c r="N8" s="1">
        <f t="shared" si="2"/>
        <v>7.7131331482991531E-7</v>
      </c>
      <c r="O8" s="1">
        <f t="shared" si="2"/>
        <v>4.1565014913562227E-9</v>
      </c>
    </row>
    <row r="9" spans="1:15" x14ac:dyDescent="0.3">
      <c r="A9" s="5">
        <v>-2.8</v>
      </c>
      <c r="B9">
        <v>0.99990999999999997</v>
      </c>
      <c r="C9">
        <v>8.0000000000000007E-5</v>
      </c>
      <c r="D9">
        <v>0</v>
      </c>
      <c r="E9">
        <v>0</v>
      </c>
      <c r="G9" s="5">
        <v>-2.8</v>
      </c>
      <c r="H9" s="1">
        <f t="shared" si="0"/>
        <v>8.0000000000000007E-5</v>
      </c>
      <c r="I9" s="1">
        <f t="shared" si="3"/>
        <v>0</v>
      </c>
      <c r="J9" s="1">
        <f t="shared" si="4"/>
        <v>0</v>
      </c>
      <c r="L9" s="5">
        <v>-2.8</v>
      </c>
      <c r="M9" s="1">
        <f t="shared" si="1"/>
        <v>8.6235249327572508E-5</v>
      </c>
      <c r="N9" s="1">
        <f t="shared" si="2"/>
        <v>3.0328935325276762E-6</v>
      </c>
      <c r="O9" s="1">
        <f t="shared" si="2"/>
        <v>1.6343883354713545E-8</v>
      </c>
    </row>
    <row r="10" spans="1:15" x14ac:dyDescent="0.3">
      <c r="A10" s="5">
        <v>-2.6</v>
      </c>
      <c r="B10">
        <v>0.99965999999999999</v>
      </c>
      <c r="C10">
        <v>3.3E-4</v>
      </c>
      <c r="D10">
        <v>1.0000000000000001E-5</v>
      </c>
      <c r="E10">
        <v>0</v>
      </c>
      <c r="G10" s="5">
        <v>-2.6</v>
      </c>
      <c r="H10" s="1">
        <f t="shared" si="0"/>
        <v>3.4000000000000002E-4</v>
      </c>
      <c r="I10" s="1">
        <f t="shared" si="3"/>
        <v>1.0000000000000001E-5</v>
      </c>
      <c r="J10" s="1">
        <f t="shared" si="4"/>
        <v>0</v>
      </c>
      <c r="L10" s="5">
        <v>-2.6</v>
      </c>
      <c r="M10" s="1">
        <f t="shared" si="1"/>
        <v>3.3900206487046331E-4</v>
      </c>
      <c r="N10" s="1">
        <f t="shared" si="2"/>
        <v>1.1925610522063569E-5</v>
      </c>
      <c r="O10" s="1">
        <f t="shared" si="2"/>
        <v>6.4266189756549247E-8</v>
      </c>
    </row>
    <row r="11" spans="1:15" x14ac:dyDescent="0.3">
      <c r="A11" s="5">
        <v>-2.4</v>
      </c>
      <c r="B11">
        <v>0.99866999999999995</v>
      </c>
      <c r="C11">
        <v>1.2800000000000001E-3</v>
      </c>
      <c r="D11">
        <v>5.0000000000000002E-5</v>
      </c>
      <c r="E11">
        <v>0</v>
      </c>
      <c r="G11" s="5">
        <v>-2.4</v>
      </c>
      <c r="H11" s="1">
        <f t="shared" si="0"/>
        <v>1.33E-3</v>
      </c>
      <c r="I11" s="1">
        <f t="shared" si="3"/>
        <v>5.0000000000000002E-5</v>
      </c>
      <c r="J11" s="1">
        <f t="shared" si="4"/>
        <v>0</v>
      </c>
      <c r="L11" s="5">
        <v>-2.4</v>
      </c>
      <c r="M11" s="1">
        <f t="shared" si="1"/>
        <v>1.3316748246686948E-3</v>
      </c>
      <c r="N11" s="1">
        <f t="shared" si="2"/>
        <v>4.6891351971259486E-5</v>
      </c>
      <c r="O11" s="1">
        <f t="shared" si="2"/>
        <v>2.5270264574484032E-7</v>
      </c>
    </row>
    <row r="12" spans="1:15" x14ac:dyDescent="0.3">
      <c r="A12" s="5">
        <v>-2.2000000000000002</v>
      </c>
      <c r="B12">
        <v>0.99478999999999995</v>
      </c>
      <c r="C12">
        <v>5.0200000000000002E-3</v>
      </c>
      <c r="D12">
        <v>1.8000000000000001E-4</v>
      </c>
      <c r="E12">
        <v>0</v>
      </c>
      <c r="G12" s="5">
        <v>-2.2000000000000002</v>
      </c>
      <c r="H12" s="1">
        <f t="shared" si="0"/>
        <v>5.1999999999999998E-3</v>
      </c>
      <c r="I12" s="1">
        <f t="shared" si="3"/>
        <v>1.8000000000000001E-4</v>
      </c>
      <c r="J12" s="1">
        <f t="shared" si="4"/>
        <v>0</v>
      </c>
      <c r="L12" s="5">
        <v>-2.2000000000000002</v>
      </c>
      <c r="M12" s="1">
        <f t="shared" si="1"/>
        <v>5.2159455363244558E-3</v>
      </c>
      <c r="N12" s="1">
        <f t="shared" si="2"/>
        <v>1.8435731127737728E-4</v>
      </c>
      <c r="O12" s="1">
        <f t="shared" si="2"/>
        <v>9.9365766237665952E-7</v>
      </c>
    </row>
    <row r="13" spans="1:15" x14ac:dyDescent="0.3">
      <c r="A13" s="5">
        <v>-2</v>
      </c>
      <c r="B13">
        <v>0.97984000000000004</v>
      </c>
      <c r="C13">
        <v>1.9439999999999999E-2</v>
      </c>
      <c r="D13">
        <v>7.2000000000000005E-4</v>
      </c>
      <c r="E13">
        <v>0</v>
      </c>
      <c r="G13" s="5">
        <v>-2</v>
      </c>
      <c r="H13" s="1">
        <f>SUM(C13:E13)</f>
        <v>2.0159999999999997E-2</v>
      </c>
      <c r="I13" s="1">
        <f t="shared" si="3"/>
        <v>7.2000000000000005E-4</v>
      </c>
      <c r="J13" s="1">
        <f t="shared" si="4"/>
        <v>0</v>
      </c>
      <c r="L13" s="5">
        <v>-2</v>
      </c>
      <c r="M13" s="1">
        <f t="shared" si="1"/>
        <v>2.0200802872472071E-2</v>
      </c>
      <c r="N13" s="1">
        <f t="shared" si="2"/>
        <v>7.2452435031705644E-4</v>
      </c>
      <c r="O13" s="1">
        <f t="shared" si="2"/>
        <v>3.907174782417161E-6</v>
      </c>
    </row>
    <row r="14" spans="1:15" x14ac:dyDescent="0.3">
      <c r="A14" s="5">
        <v>-1.8</v>
      </c>
      <c r="B14" s="7">
        <v>0.92513999999999996</v>
      </c>
      <c r="C14" s="7">
        <v>7.2029999999999997E-2</v>
      </c>
      <c r="D14">
        <v>2.82E-3</v>
      </c>
      <c r="E14">
        <v>2.0000000000000002E-5</v>
      </c>
      <c r="G14" s="5">
        <v>-1.8</v>
      </c>
      <c r="H14" s="1">
        <f t="shared" si="0"/>
        <v>7.4870000000000006E-2</v>
      </c>
      <c r="I14" s="1">
        <f t="shared" si="3"/>
        <v>2.8400000000000001E-3</v>
      </c>
      <c r="J14" s="1">
        <f t="shared" si="4"/>
        <v>2.0000000000000002E-5</v>
      </c>
      <c r="L14" s="5">
        <v>-1.8</v>
      </c>
      <c r="M14" s="1">
        <f t="shared" si="1"/>
        <v>7.4990310551046782E-2</v>
      </c>
      <c r="N14" s="1">
        <f t="shared" si="2"/>
        <v>2.8428809283395813E-3</v>
      </c>
      <c r="O14" s="1">
        <f t="shared" si="2"/>
        <v>1.5363323753655739E-5</v>
      </c>
    </row>
    <row r="15" spans="1:15" x14ac:dyDescent="0.3">
      <c r="A15" s="5">
        <v>-1.6</v>
      </c>
      <c r="B15" s="7">
        <v>0.75861000000000001</v>
      </c>
      <c r="C15" s="7">
        <v>0.23032</v>
      </c>
      <c r="D15">
        <v>1.0999999999999999E-2</v>
      </c>
      <c r="E15">
        <v>6.0000000000000002E-5</v>
      </c>
      <c r="G15" s="5">
        <v>-1.6</v>
      </c>
      <c r="H15" s="1">
        <f t="shared" si="0"/>
        <v>0.24138000000000001</v>
      </c>
      <c r="I15" s="1">
        <f t="shared" si="3"/>
        <v>1.1059999999999999E-2</v>
      </c>
      <c r="J15" s="1">
        <f t="shared" si="4"/>
        <v>6.0000000000000002E-5</v>
      </c>
      <c r="L15" s="5">
        <v>-1.6</v>
      </c>
      <c r="M15" s="1">
        <f t="shared" si="1"/>
        <v>0.24172135252478974</v>
      </c>
      <c r="N15" s="1">
        <f t="shared" si="2"/>
        <v>1.1086152610933785E-2</v>
      </c>
      <c r="O15" s="1">
        <f t="shared" si="2"/>
        <v>6.0407788684114842E-5</v>
      </c>
    </row>
    <row r="16" spans="1:15" x14ac:dyDescent="0.3">
      <c r="A16" s="9">
        <v>-1.4</v>
      </c>
      <c r="B16" s="7">
        <v>0.44420999999999999</v>
      </c>
      <c r="C16" s="7">
        <v>0.51366000000000001</v>
      </c>
      <c r="D16">
        <v>4.19E-2</v>
      </c>
      <c r="E16">
        <v>2.4000000000000001E-4</v>
      </c>
      <c r="G16" s="8">
        <v>-1.4</v>
      </c>
      <c r="H16" s="10">
        <f t="shared" si="0"/>
        <v>0.55580000000000007</v>
      </c>
      <c r="I16" s="1">
        <f t="shared" si="3"/>
        <v>4.2139999999999997E-2</v>
      </c>
      <c r="J16" s="1">
        <f t="shared" si="4"/>
        <v>2.4000000000000001E-4</v>
      </c>
      <c r="L16" s="8">
        <v>-1.4</v>
      </c>
      <c r="M16" s="10">
        <f t="shared" si="1"/>
        <v>0.55623968403773028</v>
      </c>
      <c r="N16" s="1">
        <f t="shared" si="2"/>
        <v>4.2219743792330663E-2</v>
      </c>
      <c r="O16" s="1">
        <f t="shared" si="2"/>
        <v>2.3748891313451201E-4</v>
      </c>
    </row>
    <row r="17" spans="1:15" x14ac:dyDescent="0.3">
      <c r="A17" s="5">
        <v>-1.2</v>
      </c>
      <c r="B17">
        <v>0.16891999999999999</v>
      </c>
      <c r="C17">
        <v>0.68362000000000001</v>
      </c>
      <c r="D17">
        <v>0.14652000000000001</v>
      </c>
      <c r="E17">
        <v>9.3000000000000005E-4</v>
      </c>
      <c r="G17" s="5">
        <v>-1.2</v>
      </c>
      <c r="H17" s="1">
        <f t="shared" si="0"/>
        <v>0.83106999999999998</v>
      </c>
      <c r="I17" s="1">
        <f t="shared" si="3"/>
        <v>0.14745</v>
      </c>
      <c r="J17" s="1">
        <f t="shared" si="4"/>
        <v>9.3000000000000005E-4</v>
      </c>
      <c r="L17" s="5">
        <v>-1.2</v>
      </c>
      <c r="M17" s="1">
        <f t="shared" si="1"/>
        <v>0.83133168478793096</v>
      </c>
      <c r="N17" s="1">
        <f t="shared" si="2"/>
        <v>0.14772580671739047</v>
      </c>
      <c r="O17" s="1">
        <f t="shared" si="2"/>
        <v>9.3318627818756534E-4</v>
      </c>
    </row>
    <row r="18" spans="1:15" x14ac:dyDescent="0.3">
      <c r="A18" s="5">
        <v>-1</v>
      </c>
      <c r="B18">
        <v>4.9149999999999999E-2</v>
      </c>
      <c r="C18">
        <v>0.54605000000000004</v>
      </c>
      <c r="D18">
        <v>0.40114</v>
      </c>
      <c r="E18">
        <v>3.6600000000000001E-3</v>
      </c>
      <c r="G18" s="8">
        <v>-1</v>
      </c>
      <c r="H18" s="1">
        <f t="shared" si="0"/>
        <v>0.95084999999999997</v>
      </c>
      <c r="I18" s="10">
        <f t="shared" si="3"/>
        <v>0.40479999999999999</v>
      </c>
      <c r="J18" s="1">
        <f t="shared" si="4"/>
        <v>3.6600000000000001E-3</v>
      </c>
      <c r="L18" s="8">
        <v>-1</v>
      </c>
      <c r="M18" s="1">
        <f t="shared" si="1"/>
        <v>0.95093383067927162</v>
      </c>
      <c r="N18" s="10">
        <f>EXP((1.7*$L$1)*($L18-N$1))/(1+EXP((1.7*$L$1)*($L18-N$1)))</f>
        <v>0.40531425544896071</v>
      </c>
      <c r="O18" s="1">
        <f t="shared" si="2"/>
        <v>3.6593922247124362E-3</v>
      </c>
    </row>
    <row r="19" spans="1:15" x14ac:dyDescent="0.3">
      <c r="A19" s="5">
        <v>-0.8</v>
      </c>
      <c r="B19">
        <v>1.298E-2</v>
      </c>
      <c r="C19">
        <v>0.25918999999999998</v>
      </c>
      <c r="D19">
        <v>0.71360999999999997</v>
      </c>
      <c r="E19">
        <v>1.422E-2</v>
      </c>
      <c r="G19" s="8">
        <v>-0.8</v>
      </c>
      <c r="H19" s="1">
        <f t="shared" si="0"/>
        <v>0.9870199999999999</v>
      </c>
      <c r="I19" s="10">
        <f t="shared" si="3"/>
        <v>0.72782999999999998</v>
      </c>
      <c r="J19" s="1">
        <f t="shared" si="4"/>
        <v>1.422E-2</v>
      </c>
      <c r="L19" s="8">
        <v>-0.8</v>
      </c>
      <c r="M19" s="1">
        <f t="shared" si="1"/>
        <v>0.98704782416309889</v>
      </c>
      <c r="N19" s="10">
        <f>EXP((1.7*$L$1)*($L19-N$1))/(1+EXP((1.7*$L$1)*($L19-N$1)))</f>
        <v>0.72825944578858426</v>
      </c>
      <c r="O19" s="1">
        <f>EXP((1.7*$L$1)*($L19-O$1))/(1+EXP((1.7*$L$1)*($L19-O$1)))</f>
        <v>1.4236433740350987E-2</v>
      </c>
    </row>
    <row r="20" spans="1:15" x14ac:dyDescent="0.3">
      <c r="A20" s="5">
        <v>-0.6</v>
      </c>
      <c r="B20">
        <v>3.3300000000000001E-3</v>
      </c>
      <c r="C20">
        <v>8.3510000000000001E-2</v>
      </c>
      <c r="D20">
        <v>0.85946999999999996</v>
      </c>
      <c r="E20">
        <v>5.3690000000000002E-2</v>
      </c>
      <c r="G20" s="5">
        <v>-0.6</v>
      </c>
      <c r="H20" s="1">
        <f t="shared" si="0"/>
        <v>0.99666999999999994</v>
      </c>
      <c r="I20" s="1">
        <f t="shared" si="3"/>
        <v>0.91315999999999997</v>
      </c>
      <c r="J20" s="1">
        <f t="shared" si="4"/>
        <v>5.3690000000000002E-2</v>
      </c>
      <c r="L20" s="5">
        <v>-0.6</v>
      </c>
      <c r="M20" s="1">
        <f t="shared" ref="M20:O43" si="5">EXP((1.7*$L$1)*($L20-M$1))/(1+EXP((1.7*$L$1)*($L20-M$1)))</f>
        <v>0.99667393815999861</v>
      </c>
      <c r="N20" s="1">
        <f t="shared" si="5"/>
        <v>0.91333001124633284</v>
      </c>
      <c r="O20" s="1">
        <f t="shared" si="5"/>
        <v>5.3736321969281915E-2</v>
      </c>
    </row>
    <row r="21" spans="1:15" x14ac:dyDescent="0.3">
      <c r="A21" s="5">
        <v>-0.4</v>
      </c>
      <c r="B21">
        <v>8.4999999999999995E-4</v>
      </c>
      <c r="C21">
        <v>2.2759999999999999E-2</v>
      </c>
      <c r="D21">
        <v>0.79396999999999995</v>
      </c>
      <c r="E21">
        <v>0.18242</v>
      </c>
      <c r="G21" s="5">
        <v>-0.4</v>
      </c>
      <c r="H21" s="1">
        <f t="shared" si="0"/>
        <v>0.99914999999999998</v>
      </c>
      <c r="I21" s="1">
        <f t="shared" si="3"/>
        <v>0.97638999999999998</v>
      </c>
      <c r="J21" s="1">
        <f t="shared" si="4"/>
        <v>0.18242</v>
      </c>
      <c r="L21" s="5">
        <v>-0.4</v>
      </c>
      <c r="M21" s="1">
        <f t="shared" si="5"/>
        <v>0.9991520280763766</v>
      </c>
      <c r="N21" s="1">
        <f t="shared" si="5"/>
        <v>0.97643555168634422</v>
      </c>
      <c r="O21" s="1">
        <f t="shared" si="5"/>
        <v>0.18253709693283304</v>
      </c>
    </row>
    <row r="22" spans="1:15" x14ac:dyDescent="0.3">
      <c r="A22" s="5">
        <v>-0.2</v>
      </c>
      <c r="B22">
        <v>2.2000000000000001E-4</v>
      </c>
      <c r="C22">
        <v>5.8999999999999999E-3</v>
      </c>
      <c r="D22">
        <v>0.52656000000000003</v>
      </c>
      <c r="E22">
        <v>0.46733000000000002</v>
      </c>
      <c r="G22" s="8">
        <v>-0.2</v>
      </c>
      <c r="H22" s="1">
        <f t="shared" si="0"/>
        <v>0.99979000000000007</v>
      </c>
      <c r="I22" s="1">
        <f t="shared" si="3"/>
        <v>0.99389000000000005</v>
      </c>
      <c r="J22" s="10">
        <f t="shared" si="4"/>
        <v>0.46733000000000002</v>
      </c>
      <c r="L22" s="8">
        <v>-0.2</v>
      </c>
      <c r="M22" s="1">
        <f t="shared" si="5"/>
        <v>0.99978421122280203</v>
      </c>
      <c r="N22" s="1">
        <f t="shared" si="5"/>
        <v>0.993900010750562</v>
      </c>
      <c r="O22" s="10">
        <f t="shared" si="5"/>
        <v>0.46752774459632129</v>
      </c>
    </row>
    <row r="23" spans="1:15" x14ac:dyDescent="0.3">
      <c r="A23" s="5">
        <v>0</v>
      </c>
      <c r="B23">
        <v>5.0000000000000002E-5</v>
      </c>
      <c r="C23">
        <v>1.5100000000000001E-3</v>
      </c>
      <c r="D23">
        <v>0.22317000000000001</v>
      </c>
      <c r="E23">
        <v>0.77527000000000001</v>
      </c>
      <c r="G23" s="5">
        <v>0</v>
      </c>
      <c r="H23" s="1">
        <f t="shared" si="0"/>
        <v>0.99995000000000001</v>
      </c>
      <c r="I23" s="1">
        <f t="shared" si="3"/>
        <v>0.99843999999999999</v>
      </c>
      <c r="J23" s="1">
        <f t="shared" si="4"/>
        <v>0.77527000000000001</v>
      </c>
      <c r="L23" s="5">
        <v>0</v>
      </c>
      <c r="M23" s="1">
        <f t="shared" si="5"/>
        <v>0.99994511275614151</v>
      </c>
      <c r="N23" s="1">
        <f t="shared" si="5"/>
        <v>0.99844159002695754</v>
      </c>
      <c r="O23" s="1">
        <f t="shared" si="5"/>
        <v>0.77540869317939787</v>
      </c>
    </row>
    <row r="24" spans="1:15" x14ac:dyDescent="0.3">
      <c r="A24" s="5">
        <v>0.2</v>
      </c>
      <c r="B24">
        <v>1.0000000000000001E-5</v>
      </c>
      <c r="C24">
        <v>3.8000000000000002E-4</v>
      </c>
      <c r="D24">
        <v>6.8260000000000001E-2</v>
      </c>
      <c r="E24">
        <v>0.93133999999999995</v>
      </c>
      <c r="G24" s="5">
        <v>0.2</v>
      </c>
      <c r="H24" s="1">
        <f t="shared" si="0"/>
        <v>0.99997999999999998</v>
      </c>
      <c r="I24" s="1">
        <f t="shared" si="3"/>
        <v>0.99959999999999993</v>
      </c>
      <c r="J24" s="1">
        <f t="shared" si="4"/>
        <v>0.93133999999999995</v>
      </c>
      <c r="L24" s="5">
        <v>0.2</v>
      </c>
      <c r="M24" s="1">
        <f t="shared" si="5"/>
        <v>0.99998604075659348</v>
      </c>
      <c r="N24" s="1">
        <f t="shared" si="5"/>
        <v>0.99960321122331519</v>
      </c>
      <c r="O24" s="1">
        <f t="shared" si="5"/>
        <v>0.93139307382949421</v>
      </c>
    </row>
    <row r="25" spans="1:15" x14ac:dyDescent="0.3">
      <c r="A25" s="5">
        <v>0.4</v>
      </c>
      <c r="B25">
        <v>0</v>
      </c>
      <c r="C25">
        <v>1E-4</v>
      </c>
      <c r="D25">
        <v>1.83E-2</v>
      </c>
      <c r="E25">
        <v>0.98160000000000003</v>
      </c>
      <c r="G25" s="5">
        <v>0.4</v>
      </c>
      <c r="H25" s="1">
        <f t="shared" si="0"/>
        <v>1</v>
      </c>
      <c r="I25" s="1">
        <f t="shared" si="3"/>
        <v>0.99990000000000001</v>
      </c>
      <c r="J25" s="1">
        <f t="shared" si="4"/>
        <v>0.98160000000000003</v>
      </c>
      <c r="L25" s="5">
        <v>0.4</v>
      </c>
      <c r="M25" s="1">
        <f t="shared" si="5"/>
        <v>0.9999964499122983</v>
      </c>
      <c r="N25" s="1">
        <f t="shared" si="5"/>
        <v>0.99989906063263034</v>
      </c>
      <c r="O25" s="1">
        <f t="shared" si="5"/>
        <v>0.98161145957303697</v>
      </c>
    </row>
    <row r="26" spans="1:15" x14ac:dyDescent="0.3">
      <c r="A26" s="5">
        <v>0.6</v>
      </c>
      <c r="B26">
        <v>0</v>
      </c>
      <c r="C26">
        <v>2.0000000000000002E-5</v>
      </c>
      <c r="D26">
        <v>4.7200000000000002E-3</v>
      </c>
      <c r="E26">
        <v>0.99524999999999997</v>
      </c>
      <c r="G26" s="5">
        <v>0.6</v>
      </c>
      <c r="H26" s="1">
        <f t="shared" si="0"/>
        <v>0.99998999999999993</v>
      </c>
      <c r="I26" s="1">
        <f t="shared" si="3"/>
        <v>0.99996999999999991</v>
      </c>
      <c r="J26" s="1">
        <f t="shared" si="4"/>
        <v>0.99524999999999997</v>
      </c>
      <c r="L26" s="5">
        <v>0.6</v>
      </c>
      <c r="M26" s="1">
        <f t="shared" si="5"/>
        <v>0.99999909715559099</v>
      </c>
      <c r="N26" s="1">
        <f t="shared" si="5"/>
        <v>0.99997432763079652</v>
      </c>
      <c r="O26" s="1">
        <f t="shared" si="5"/>
        <v>0.99525849499278873</v>
      </c>
    </row>
    <row r="27" spans="1:15" x14ac:dyDescent="0.3">
      <c r="A27" s="5">
        <v>0.8</v>
      </c>
      <c r="B27">
        <v>0</v>
      </c>
      <c r="C27">
        <v>1.0000000000000001E-5</v>
      </c>
      <c r="D27">
        <v>1.1999999999999999E-3</v>
      </c>
      <c r="E27">
        <v>0.99878999999999996</v>
      </c>
      <c r="G27" s="5">
        <v>0.8</v>
      </c>
      <c r="H27" s="1">
        <f t="shared" si="0"/>
        <v>1</v>
      </c>
      <c r="I27" s="1">
        <f t="shared" si="3"/>
        <v>0.99998999999999993</v>
      </c>
      <c r="J27" s="1">
        <f t="shared" si="4"/>
        <v>0.99878999999999996</v>
      </c>
      <c r="L27" s="5">
        <v>0.8</v>
      </c>
      <c r="M27" s="1">
        <f t="shared" si="5"/>
        <v>0.99999977039259691</v>
      </c>
      <c r="N27" s="1">
        <f t="shared" si="5"/>
        <v>0.99999347099584279</v>
      </c>
      <c r="O27" s="1">
        <f t="shared" si="5"/>
        <v>0.99878988362843835</v>
      </c>
    </row>
    <row r="28" spans="1:15" x14ac:dyDescent="0.3">
      <c r="A28" s="5">
        <v>1</v>
      </c>
      <c r="B28">
        <v>0</v>
      </c>
      <c r="C28">
        <v>0</v>
      </c>
      <c r="D28">
        <v>3.1E-4</v>
      </c>
      <c r="E28">
        <v>0.99968999999999997</v>
      </c>
      <c r="G28" s="5">
        <v>1</v>
      </c>
      <c r="H28" s="1">
        <f t="shared" si="0"/>
        <v>1</v>
      </c>
      <c r="I28" s="1">
        <f t="shared" si="3"/>
        <v>1</v>
      </c>
      <c r="J28" s="1">
        <f t="shared" si="4"/>
        <v>0.99968999999999997</v>
      </c>
      <c r="L28" s="5">
        <v>1</v>
      </c>
      <c r="M28" s="1">
        <f t="shared" si="5"/>
        <v>0.99999994160728856</v>
      </c>
      <c r="N28" s="1">
        <f t="shared" si="5"/>
        <v>0.99999833956552919</v>
      </c>
      <c r="O28" s="1">
        <f t="shared" si="5"/>
        <v>0.99969197080072703</v>
      </c>
    </row>
    <row r="29" spans="1:15" x14ac:dyDescent="0.3">
      <c r="A29" s="5">
        <v>1.2</v>
      </c>
      <c r="B29">
        <v>0</v>
      </c>
      <c r="C29">
        <v>0</v>
      </c>
      <c r="D29">
        <v>8.0000000000000007E-5</v>
      </c>
      <c r="E29">
        <v>0.99992000000000003</v>
      </c>
      <c r="G29" s="5">
        <v>1.2</v>
      </c>
      <c r="H29" s="1">
        <f t="shared" si="0"/>
        <v>1</v>
      </c>
      <c r="I29" s="1">
        <f t="shared" si="3"/>
        <v>1</v>
      </c>
      <c r="J29" s="1">
        <f t="shared" si="4"/>
        <v>0.99992000000000003</v>
      </c>
      <c r="L29" s="5">
        <v>1.2</v>
      </c>
      <c r="M29" s="1">
        <f t="shared" si="5"/>
        <v>0.99999998514983279</v>
      </c>
      <c r="N29" s="1">
        <f t="shared" si="5"/>
        <v>0.99999957772539938</v>
      </c>
      <c r="O29" s="1">
        <f t="shared" si="5"/>
        <v>0.99992164542959194</v>
      </c>
    </row>
    <row r="30" spans="1:15" x14ac:dyDescent="0.3">
      <c r="A30" s="5">
        <v>1.4</v>
      </c>
      <c r="B30">
        <v>0</v>
      </c>
      <c r="C30">
        <v>0</v>
      </c>
      <c r="D30">
        <v>2.0000000000000002E-5</v>
      </c>
      <c r="E30">
        <v>0.99997999999999998</v>
      </c>
      <c r="G30" s="5">
        <v>1.4</v>
      </c>
      <c r="H30" s="1">
        <f t="shared" si="0"/>
        <v>1</v>
      </c>
      <c r="I30" s="1">
        <f t="shared" si="3"/>
        <v>1</v>
      </c>
      <c r="J30" s="1">
        <f t="shared" si="4"/>
        <v>0.99997999999999998</v>
      </c>
      <c r="L30" s="5">
        <v>1.4</v>
      </c>
      <c r="M30" s="1">
        <f t="shared" si="5"/>
        <v>0.99999999622337354</v>
      </c>
      <c r="N30" s="1">
        <f t="shared" si="5"/>
        <v>0.99999989260902689</v>
      </c>
      <c r="O30" s="1">
        <f t="shared" si="5"/>
        <v>0.99998007206074313</v>
      </c>
    </row>
    <row r="31" spans="1:15" x14ac:dyDescent="0.3">
      <c r="A31" s="5">
        <v>1.6</v>
      </c>
      <c r="B31">
        <v>0</v>
      </c>
      <c r="C31">
        <v>0</v>
      </c>
      <c r="D31">
        <v>1.0000000000000001E-5</v>
      </c>
      <c r="E31">
        <v>0.99999000000000005</v>
      </c>
      <c r="G31" s="5">
        <v>1.6</v>
      </c>
      <c r="H31" s="1">
        <f t="shared" si="0"/>
        <v>1</v>
      </c>
      <c r="I31" s="1">
        <f t="shared" si="3"/>
        <v>1</v>
      </c>
      <c r="J31" s="1">
        <f t="shared" si="4"/>
        <v>0.99999000000000005</v>
      </c>
      <c r="L31" s="5">
        <v>1.6</v>
      </c>
      <c r="M31" s="1">
        <f t="shared" si="5"/>
        <v>0.99999999903954573</v>
      </c>
      <c r="N31" s="1">
        <f t="shared" si="5"/>
        <v>0.99999997268881813</v>
      </c>
      <c r="O31" s="1">
        <f t="shared" si="5"/>
        <v>0.99999493194259226</v>
      </c>
    </row>
    <row r="32" spans="1:15" x14ac:dyDescent="0.3">
      <c r="A32" s="5">
        <v>1.8</v>
      </c>
      <c r="B32">
        <v>0</v>
      </c>
      <c r="C32">
        <v>0</v>
      </c>
      <c r="D32">
        <v>0</v>
      </c>
      <c r="E32">
        <v>1</v>
      </c>
      <c r="G32" s="5">
        <v>1.8</v>
      </c>
      <c r="H32" s="1">
        <f t="shared" si="0"/>
        <v>1</v>
      </c>
      <c r="I32" s="1">
        <f t="shared" si="3"/>
        <v>1</v>
      </c>
      <c r="J32" s="1">
        <f t="shared" si="4"/>
        <v>1</v>
      </c>
      <c r="L32" s="5">
        <v>1.8</v>
      </c>
      <c r="M32" s="1">
        <f t="shared" si="5"/>
        <v>0.99999999975574172</v>
      </c>
      <c r="N32" s="1">
        <f t="shared" si="5"/>
        <v>0.99999999305434539</v>
      </c>
      <c r="O32" s="1">
        <f t="shared" si="5"/>
        <v>0.9999987111100177</v>
      </c>
    </row>
    <row r="33" spans="1:15" x14ac:dyDescent="0.3">
      <c r="A33" s="5">
        <v>2</v>
      </c>
      <c r="B33">
        <v>0</v>
      </c>
      <c r="C33">
        <v>0</v>
      </c>
      <c r="D33">
        <v>0</v>
      </c>
      <c r="E33">
        <v>1</v>
      </c>
      <c r="G33" s="5">
        <v>2</v>
      </c>
      <c r="H33" s="1">
        <f t="shared" si="0"/>
        <v>1</v>
      </c>
      <c r="I33" s="1">
        <f t="shared" si="3"/>
        <v>1</v>
      </c>
      <c r="J33" s="1">
        <f t="shared" si="4"/>
        <v>1</v>
      </c>
      <c r="L33" s="5">
        <v>2</v>
      </c>
      <c r="M33" s="1">
        <f t="shared" si="5"/>
        <v>0.99999999993788136</v>
      </c>
      <c r="N33" s="1">
        <f t="shared" si="5"/>
        <v>0.99999999823361296</v>
      </c>
      <c r="O33" s="1">
        <f t="shared" si="5"/>
        <v>0.99999967221509722</v>
      </c>
    </row>
    <row r="34" spans="1:15" x14ac:dyDescent="0.3">
      <c r="A34" s="5">
        <v>2.2000000000000002</v>
      </c>
      <c r="B34">
        <v>0</v>
      </c>
      <c r="C34">
        <v>0</v>
      </c>
      <c r="D34">
        <v>0</v>
      </c>
      <c r="E34">
        <v>1</v>
      </c>
      <c r="G34" s="5">
        <v>2.2000000000000002</v>
      </c>
      <c r="H34" s="1">
        <f t="shared" si="0"/>
        <v>1</v>
      </c>
      <c r="I34" s="1">
        <f t="shared" si="3"/>
        <v>1</v>
      </c>
      <c r="J34" s="1">
        <f t="shared" si="4"/>
        <v>1</v>
      </c>
      <c r="L34" s="5">
        <v>2.2000000000000002</v>
      </c>
      <c r="M34" s="1">
        <f t="shared" si="5"/>
        <v>0.9999999999842023</v>
      </c>
      <c r="N34" s="1">
        <f t="shared" si="5"/>
        <v>0.99999999955078056</v>
      </c>
      <c r="O34" s="1">
        <f t="shared" si="5"/>
        <v>0.99999991663922683</v>
      </c>
    </row>
    <row r="35" spans="1:15" x14ac:dyDescent="0.3">
      <c r="A35" s="5">
        <v>2.4</v>
      </c>
      <c r="B35">
        <v>0</v>
      </c>
      <c r="C35">
        <v>0</v>
      </c>
      <c r="D35">
        <v>0</v>
      </c>
      <c r="E35">
        <v>1</v>
      </c>
      <c r="G35" s="5">
        <v>2.4</v>
      </c>
      <c r="H35" s="1">
        <f t="shared" si="0"/>
        <v>1</v>
      </c>
      <c r="I35" s="1">
        <f t="shared" si="3"/>
        <v>1</v>
      </c>
      <c r="J35" s="1">
        <f t="shared" si="4"/>
        <v>1</v>
      </c>
      <c r="L35" s="5">
        <v>2.4</v>
      </c>
      <c r="M35" s="1">
        <f t="shared" si="5"/>
        <v>0.99999999999598244</v>
      </c>
      <c r="N35" s="1">
        <f t="shared" si="5"/>
        <v>0.99999999988575661</v>
      </c>
      <c r="O35" s="1">
        <f t="shared" si="5"/>
        <v>0.99999997880006919</v>
      </c>
    </row>
    <row r="36" spans="1:15" x14ac:dyDescent="0.3">
      <c r="A36" s="5">
        <v>2.6</v>
      </c>
      <c r="B36">
        <v>0</v>
      </c>
      <c r="C36">
        <v>0</v>
      </c>
      <c r="D36">
        <v>0</v>
      </c>
      <c r="E36">
        <v>1</v>
      </c>
      <c r="G36" s="5">
        <v>2.6</v>
      </c>
      <c r="H36" s="1">
        <f t="shared" si="0"/>
        <v>1</v>
      </c>
      <c r="I36" s="1">
        <f t="shared" si="3"/>
        <v>1</v>
      </c>
      <c r="J36" s="1">
        <f t="shared" si="4"/>
        <v>1</v>
      </c>
      <c r="L36" s="5">
        <v>2.6</v>
      </c>
      <c r="M36" s="1">
        <f t="shared" si="5"/>
        <v>0.99999999999897826</v>
      </c>
      <c r="N36" s="1">
        <f t="shared" si="5"/>
        <v>0.99999999997094613</v>
      </c>
      <c r="O36" s="1">
        <f t="shared" si="5"/>
        <v>0.99999999460853073</v>
      </c>
    </row>
    <row r="37" spans="1:15" x14ac:dyDescent="0.3">
      <c r="A37" s="5">
        <v>2.8</v>
      </c>
      <c r="B37">
        <v>0</v>
      </c>
      <c r="C37">
        <v>0</v>
      </c>
      <c r="D37">
        <v>0</v>
      </c>
      <c r="E37">
        <v>1</v>
      </c>
      <c r="G37" s="5">
        <v>2.8</v>
      </c>
      <c r="H37" s="1">
        <f t="shared" si="0"/>
        <v>1</v>
      </c>
      <c r="I37" s="1">
        <f t="shared" si="3"/>
        <v>1</v>
      </c>
      <c r="J37" s="1">
        <f t="shared" si="4"/>
        <v>1</v>
      </c>
      <c r="L37" s="5">
        <v>2.8</v>
      </c>
      <c r="M37" s="1">
        <f t="shared" si="5"/>
        <v>0.99999999999974021</v>
      </c>
      <c r="N37" s="1">
        <f t="shared" si="5"/>
        <v>0.99999999999261113</v>
      </c>
      <c r="O37" s="1">
        <f t="shared" si="5"/>
        <v>0.99999999862886624</v>
      </c>
    </row>
    <row r="38" spans="1:15" x14ac:dyDescent="0.3">
      <c r="A38" s="5">
        <v>3</v>
      </c>
      <c r="B38">
        <v>0</v>
      </c>
      <c r="C38">
        <v>0</v>
      </c>
      <c r="D38">
        <v>0</v>
      </c>
      <c r="E38">
        <v>1</v>
      </c>
      <c r="G38" s="5">
        <v>3</v>
      </c>
      <c r="H38" s="1">
        <f t="shared" si="0"/>
        <v>1</v>
      </c>
      <c r="I38" s="1">
        <f t="shared" si="3"/>
        <v>1</v>
      </c>
      <c r="J38" s="1">
        <f t="shared" si="4"/>
        <v>1</v>
      </c>
      <c r="L38" s="5">
        <v>3</v>
      </c>
      <c r="M38" s="1">
        <f t="shared" si="5"/>
        <v>0.99999999999993394</v>
      </c>
      <c r="N38" s="1">
        <f t="shared" si="5"/>
        <v>0.99999999999812095</v>
      </c>
      <c r="O38" s="1">
        <f t="shared" si="5"/>
        <v>0.9999999996512996</v>
      </c>
    </row>
    <row r="39" spans="1:15" x14ac:dyDescent="0.3">
      <c r="A39" s="5">
        <v>3.2</v>
      </c>
      <c r="B39">
        <v>0</v>
      </c>
      <c r="C39">
        <v>0</v>
      </c>
      <c r="D39">
        <v>0</v>
      </c>
      <c r="E39">
        <v>1</v>
      </c>
      <c r="G39" s="5">
        <v>3.2</v>
      </c>
      <c r="H39" s="1">
        <f t="shared" si="0"/>
        <v>1</v>
      </c>
      <c r="I39" s="1">
        <f t="shared" si="3"/>
        <v>1</v>
      </c>
      <c r="J39" s="1">
        <f t="shared" si="4"/>
        <v>1</v>
      </c>
      <c r="L39" s="5">
        <v>3.2</v>
      </c>
      <c r="M39" s="1">
        <f t="shared" si="5"/>
        <v>0.99999999999998324</v>
      </c>
      <c r="N39" s="1">
        <f t="shared" si="5"/>
        <v>0.99999999999952216</v>
      </c>
      <c r="O39" s="1">
        <f t="shared" si="5"/>
        <v>0.99999999991132016</v>
      </c>
    </row>
    <row r="40" spans="1:15" x14ac:dyDescent="0.3">
      <c r="A40" s="5">
        <v>3.4</v>
      </c>
      <c r="B40">
        <v>0</v>
      </c>
      <c r="C40">
        <v>0</v>
      </c>
      <c r="D40">
        <v>0</v>
      </c>
      <c r="E40">
        <v>1</v>
      </c>
      <c r="G40" s="5">
        <v>3.4</v>
      </c>
      <c r="H40" s="1">
        <f t="shared" si="0"/>
        <v>1</v>
      </c>
      <c r="I40" s="1">
        <f t="shared" si="3"/>
        <v>1</v>
      </c>
      <c r="J40" s="1">
        <f t="shared" si="4"/>
        <v>1</v>
      </c>
      <c r="L40" s="5">
        <v>3.4</v>
      </c>
      <c r="M40" s="1">
        <f t="shared" si="5"/>
        <v>0.99999999999999578</v>
      </c>
      <c r="N40" s="1">
        <f t="shared" si="5"/>
        <v>0.99999999999987843</v>
      </c>
      <c r="O40" s="1">
        <f t="shared" si="5"/>
        <v>0.99999999997744737</v>
      </c>
    </row>
    <row r="41" spans="1:15" x14ac:dyDescent="0.3">
      <c r="A41" s="5">
        <v>3.6</v>
      </c>
      <c r="B41">
        <v>0</v>
      </c>
      <c r="C41">
        <v>0</v>
      </c>
      <c r="D41">
        <v>0</v>
      </c>
      <c r="E41">
        <v>1</v>
      </c>
      <c r="G41" s="5">
        <v>3.6</v>
      </c>
      <c r="H41" s="1">
        <f t="shared" si="0"/>
        <v>1</v>
      </c>
      <c r="I41" s="1">
        <f t="shared" si="3"/>
        <v>1</v>
      </c>
      <c r="J41" s="1">
        <f t="shared" si="4"/>
        <v>1</v>
      </c>
      <c r="L41" s="5">
        <v>3.6</v>
      </c>
      <c r="M41" s="1">
        <f t="shared" si="5"/>
        <v>0.99999999999999889</v>
      </c>
      <c r="N41" s="1">
        <f t="shared" si="5"/>
        <v>0.99999999999996914</v>
      </c>
      <c r="O41" s="1">
        <f t="shared" si="5"/>
        <v>0.99999999999426448</v>
      </c>
    </row>
    <row r="42" spans="1:15" x14ac:dyDescent="0.3">
      <c r="A42" s="5">
        <v>3.8</v>
      </c>
      <c r="B42">
        <v>0</v>
      </c>
      <c r="C42">
        <v>0</v>
      </c>
      <c r="D42">
        <v>0</v>
      </c>
      <c r="E42">
        <v>1</v>
      </c>
      <c r="G42" s="5">
        <v>3.8</v>
      </c>
      <c r="H42" s="1">
        <f t="shared" si="0"/>
        <v>1</v>
      </c>
      <c r="I42" s="1">
        <f t="shared" si="3"/>
        <v>1</v>
      </c>
      <c r="J42" s="1">
        <f t="shared" si="4"/>
        <v>1</v>
      </c>
      <c r="L42" s="5">
        <v>3.8</v>
      </c>
      <c r="M42" s="1">
        <f t="shared" si="5"/>
        <v>0.99999999999999978</v>
      </c>
      <c r="N42" s="1">
        <f t="shared" si="5"/>
        <v>0.99999999999999212</v>
      </c>
      <c r="O42" s="1">
        <f t="shared" si="5"/>
        <v>0.99999999999854139</v>
      </c>
    </row>
    <row r="43" spans="1:15" x14ac:dyDescent="0.3">
      <c r="A43" s="5">
        <v>4</v>
      </c>
      <c r="B43">
        <v>0</v>
      </c>
      <c r="C43">
        <v>0</v>
      </c>
      <c r="D43">
        <v>0</v>
      </c>
      <c r="E43">
        <v>1</v>
      </c>
      <c r="G43" s="5">
        <v>4</v>
      </c>
      <c r="H43" s="1">
        <f t="shared" si="0"/>
        <v>1</v>
      </c>
      <c r="I43" s="1">
        <f t="shared" si="3"/>
        <v>1</v>
      </c>
      <c r="J43" s="1">
        <f t="shared" si="4"/>
        <v>1</v>
      </c>
      <c r="L43" s="5">
        <v>4</v>
      </c>
      <c r="M43" s="1">
        <f t="shared" si="5"/>
        <v>0.99999999999999989</v>
      </c>
      <c r="N43" s="1">
        <f t="shared" si="5"/>
        <v>0.999999999999998</v>
      </c>
      <c r="O43" s="1">
        <f t="shared" si="5"/>
        <v>0.99999999999962907</v>
      </c>
    </row>
    <row r="44" spans="1:15" x14ac:dyDescent="0.3">
      <c r="H44" s="2"/>
      <c r="I44" s="2"/>
      <c r="J44" s="2"/>
    </row>
    <row r="45" spans="1:15" x14ac:dyDescent="0.3">
      <c r="A45" t="s">
        <v>97</v>
      </c>
    </row>
    <row r="46" spans="1:15" x14ac:dyDescent="0.3">
      <c r="A46" t="s">
        <v>99</v>
      </c>
    </row>
    <row r="47" spans="1:15" x14ac:dyDescent="0.3">
      <c r="A47" t="s">
        <v>98</v>
      </c>
    </row>
  </sheetData>
  <mergeCells count="2">
    <mergeCell ref="B1:E1"/>
    <mergeCell ref="H1:J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Descriptives</vt:lpstr>
      <vt:lpstr>Examples</vt:lpstr>
      <vt:lpstr>-2LL Comparisons</vt:lpstr>
      <vt:lpstr>Example Table 1</vt:lpstr>
      <vt:lpstr>Distributions</vt:lpstr>
      <vt:lpstr>Figure 1 Info to Reliability</vt:lpstr>
      <vt:lpstr>Item 1 Predicted Prob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2022-10-22T21:42:01Z</dcterms:modified>
</cp:coreProperties>
</file>