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EA3195F2-5196-47F3-BA99-E2D45EADD284}" xr6:coauthVersionLast="47" xr6:coauthVersionMax="47" xr10:uidLastSave="{00000000-0000-0000-0000-000000000000}"/>
  <bookViews>
    <workbookView xWindow="2736" yWindow="1596" windowWidth="19740" windowHeight="21828" tabRatio="749" firstSheet="3" activeTab="7" xr2:uid="{00000000-000D-0000-FFFF-FFFF00000000}"/>
  </bookViews>
  <sheets>
    <sheet name="Descriptives" sheetId="3" r:id="rId1"/>
    <sheet name="Examples" sheetId="1" r:id="rId2"/>
    <sheet name="IFA to IRT" sheetId="4" r:id="rId3"/>
    <sheet name="-2LL Comparisons" sheetId="9" r:id="rId4"/>
    <sheet name="Example Table 1" sheetId="14" r:id="rId5"/>
    <sheet name="Item Difficulty Distributions" sheetId="2" r:id="rId6"/>
    <sheet name="ICCs" sheetId="13" r:id="rId7"/>
    <sheet name="Figure 1 Info to Reliability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2" l="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3" i="12"/>
  <c r="G24" i="12"/>
  <c r="C42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3" i="12"/>
  <c r="I8" i="4"/>
  <c r="H8" i="4"/>
  <c r="J8" i="4"/>
  <c r="F8" i="4"/>
  <c r="E9" i="4"/>
  <c r="E10" i="4"/>
  <c r="E11" i="4"/>
  <c r="E12" i="4"/>
  <c r="E13" i="4"/>
  <c r="E14" i="4"/>
  <c r="E8" i="4"/>
  <c r="F7" i="9"/>
  <c r="E9" i="1"/>
  <c r="E8" i="1"/>
  <c r="F8" i="1"/>
  <c r="G25" i="12"/>
  <c r="G26" i="12"/>
  <c r="G27" i="12"/>
  <c r="G28" i="12"/>
  <c r="G29" i="12"/>
  <c r="G30" i="12"/>
  <c r="G31" i="12"/>
  <c r="G32" i="12"/>
  <c r="I9" i="4"/>
  <c r="I10" i="4"/>
  <c r="I11" i="4"/>
  <c r="I12" i="4"/>
  <c r="I13" i="4"/>
  <c r="I14" i="4"/>
  <c r="H9" i="4"/>
  <c r="H10" i="4"/>
  <c r="J10" i="4"/>
  <c r="H11" i="4"/>
  <c r="J11" i="4"/>
  <c r="H12" i="4"/>
  <c r="J12" i="4"/>
  <c r="H13" i="4"/>
  <c r="J13" i="4"/>
  <c r="H14" i="4"/>
  <c r="J14" i="4"/>
  <c r="D4" i="2"/>
  <c r="D5" i="2"/>
  <c r="D8" i="2"/>
  <c r="D7" i="2"/>
  <c r="D6" i="2"/>
  <c r="D3" i="2"/>
  <c r="D9" i="2"/>
  <c r="D6" i="9"/>
  <c r="D5" i="9"/>
  <c r="F9" i="4"/>
  <c r="F10" i="4"/>
  <c r="F11" i="4"/>
  <c r="F12" i="4"/>
  <c r="F13" i="4"/>
  <c r="F14" i="4"/>
  <c r="J9" i="4"/>
  <c r="F9" i="1"/>
  <c r="E5" i="1"/>
  <c r="F5" i="1"/>
  <c r="E4" i="1"/>
  <c r="F4" i="1"/>
  <c r="G4" i="1"/>
  <c r="E7" i="9"/>
  <c r="G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Enter 3.29 if ML Logit, enter 1.00 if ML or WLSMV Probit</t>
        </r>
      </text>
    </comment>
    <comment ref="E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loading*SD(Theta)</t>
        </r>
      </text>
    </comment>
    <comment ref="F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threshold-loading*mean(Theta) /
 loading*SD(Theta) </t>
        </r>
      </text>
    </comment>
    <comment ref="H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(unstandardized loading *SD(Theta)) / SD(Y)
Var(Y) = (loading^2 * theta variance) + error variance
error variance is 3.29 in a logit model or 1.00 in probit model</t>
        </r>
      </text>
    </comment>
    <comment ref="I7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threshold / SD(Y)
Var(Y) = (loading^2 * theta variance) + error variance 
error variance is 3.29 in a logit model, 1.00 in probit model</t>
        </r>
      </text>
    </comment>
    <comment ref="J7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standardized loading squared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3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sharedStrings.xml><?xml version="1.0" encoding="utf-8"?>
<sst xmlns="http://schemas.openxmlformats.org/spreadsheetml/2006/main" count="178" uniqueCount="92">
  <si>
    <t>DIA1</t>
  </si>
  <si>
    <t>DIA2</t>
  </si>
  <si>
    <t>DIA3</t>
  </si>
  <si>
    <t>DIA4</t>
  </si>
  <si>
    <t>DIA5</t>
  </si>
  <si>
    <t>DIA6</t>
  </si>
  <si>
    <t>DIA7</t>
  </si>
  <si>
    <t>Theta</t>
  </si>
  <si>
    <t>Item</t>
  </si>
  <si>
    <t>Unstandardized</t>
  </si>
  <si>
    <t>Loading</t>
  </si>
  <si>
    <t>Thresh</t>
  </si>
  <si>
    <t>pred a</t>
  </si>
  <si>
    <t>pred b</t>
  </si>
  <si>
    <t>R2</t>
  </si>
  <si>
    <t>Info</t>
  </si>
  <si>
    <t>Reliability</t>
  </si>
  <si>
    <t>Difficulty</t>
  </si>
  <si>
    <t>7. Telephone</t>
  </si>
  <si>
    <t>2. Bedmaking</t>
  </si>
  <si>
    <t>3. Cooking</t>
  </si>
  <si>
    <t>6. Banking</t>
  </si>
  <si>
    <t>5. Getting around</t>
  </si>
  <si>
    <t>4. Shopping</t>
  </si>
  <si>
    <t>1. Housework</t>
  </si>
  <si>
    <t>Item 1</t>
  </si>
  <si>
    <t>Binary Example</t>
  </si>
  <si>
    <t>0=needs help</t>
  </si>
  <si>
    <t>1=no help</t>
  </si>
  <si>
    <t>Binary Model</t>
  </si>
  <si>
    <t>Calculated IRT</t>
  </si>
  <si>
    <t>Calculated STDYX</t>
  </si>
  <si>
    <t>vs. Binary 2PL</t>
  </si>
  <si>
    <t>Binary 1PL</t>
  </si>
  <si>
    <t>Binary 2PL</t>
  </si>
  <si>
    <t>LL*-2</t>
  </si>
  <si>
    <t>Factor Mean</t>
  </si>
  <si>
    <t>Factor Variance</t>
  </si>
  <si>
    <t>FILL IN</t>
  </si>
  <si>
    <t>CALCULATED</t>
  </si>
  <si>
    <t>DF 
Diff</t>
  </si>
  <si>
    <t>Exact p 
Value</t>
  </si>
  <si>
    <t>Pred 
Logit</t>
  </si>
  <si>
    <t>Logit 
to Prob</t>
  </si>
  <si>
    <t>Threshold</t>
  </si>
  <si>
    <t>IFA
Loading</t>
  </si>
  <si>
    <t>IRT b</t>
  </si>
  <si>
    <t>IRT a</t>
  </si>
  <si>
    <t>Error Variance</t>
  </si>
  <si>
    <t>Model
H0 LL</t>
  </si>
  <si>
    <t># Free
Parms</t>
  </si>
  <si>
    <t>p(y=1) if Theta = 0</t>
  </si>
  <si>
    <t>Test Information</t>
  </si>
  <si>
    <t>Item 2</t>
  </si>
  <si>
    <t>Item 3</t>
  </si>
  <si>
    <t>Item 4</t>
  </si>
  <si>
    <t>Item 5</t>
  </si>
  <si>
    <t>Item 6</t>
  </si>
  <si>
    <t>Item 7</t>
  </si>
  <si>
    <t>BINARY ITEMS</t>
  </si>
  <si>
    <t>IFA 
Intercept</t>
  </si>
  <si>
    <t>Models:
Fewer in Row 1
More in Row 2</t>
  </si>
  <si>
    <t>Test of -2ΔLL Difference</t>
  </si>
  <si>
    <t>Diff in
-2*LL</t>
  </si>
  <si>
    <t>Estimate</t>
  </si>
  <si>
    <t>SE</t>
  </si>
  <si>
    <t>Discrimination</t>
  </si>
  <si>
    <t>1. Housework (cleaning and laundry)</t>
  </si>
  <si>
    <t>4. Everyday shopping</t>
  </si>
  <si>
    <t>5. Getting to places outside of walking distance</t>
  </si>
  <si>
    <t>6. Handling banking and other business</t>
  </si>
  <si>
    <t>7. Using the telephone</t>
  </si>
  <si>
    <t>IFA Parameters</t>
  </si>
  <si>
    <t>IRT Parameters</t>
  </si>
  <si>
    <t>Slope Parameters</t>
  </si>
  <si>
    <t>Location Parameters</t>
  </si>
  <si>
    <t>Binary Example Proportions</t>
  </si>
  <si>
    <t>Tetrachoric Correlation Estimations</t>
  </si>
  <si>
    <t>Tetrachoric Correlations Standard Errors</t>
  </si>
  <si>
    <t>Pearson Correlation Estimations</t>
  </si>
  <si>
    <t>Pearson Correlations Standard Errors</t>
  </si>
  <si>
    <t>DIA 7</t>
  </si>
  <si>
    <t>Empty cell: Everyone who could shop could also answer the phone</t>
  </si>
  <si>
    <t>This info came from the Plot menu in the Mplus output: Plot --&gt; View Plots --&gt; Information Curves</t>
  </si>
  <si>
    <t>Once the plot appears, right-click on it and select "save plot data" as a .dat file you can then work with</t>
  </si>
  <si>
    <t>info = loading^2*prob(y=1)*prob(y=0)</t>
  </si>
  <si>
    <t>Test information is the sum across all item information curves. For a binary item when using the 2PL via ML,</t>
  </si>
  <si>
    <t>This info came from the Plot menu in the Mplus output: Plot --&gt; View Plots --&gt; Item Characteristic Curves</t>
  </si>
  <si>
    <t>Select "total information curve" and enter desired range/intervals of theta to compute information for</t>
  </si>
  <si>
    <t>Select "item characteristic curves for all items" and enter desired range/intervals of theta</t>
  </si>
  <si>
    <t>Theta SE</t>
  </si>
  <si>
    <t>Example forTwo-Parameter Binary Model (was estimated in ML logit)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</si>
</sst>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"/>
    <numFmt numFmtId="167" formatCode="0.0000000"/>
    <numFmt numFmtId="168" formatCode="#,##0.000"/>
    <numFmt numFmtId="169" formatCode=".000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7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164" fontId="3" fillId="0" borderId="0" xfId="1" applyNumberFormat="1" applyAlignment="1">
      <alignment horizontal="right"/>
    </xf>
    <xf numFmtId="0" fontId="2" fillId="0" borderId="0" xfId="1" applyFont="1" applyFill="1" applyAlignment="1">
      <alignment horizontal="center"/>
    </xf>
    <xf numFmtId="165" fontId="0" fillId="0" borderId="0" xfId="0" applyNumberFormat="1"/>
    <xf numFmtId="0" fontId="14" fillId="0" borderId="0" xfId="0" applyFont="1" applyAlignment="1">
      <alignment horizontal="center"/>
    </xf>
    <xf numFmtId="166" fontId="0" fillId="0" borderId="0" xfId="0" applyNumberFormat="1"/>
    <xf numFmtId="0" fontId="15" fillId="0" borderId="0" xfId="0" applyFont="1" applyAlignment="1">
      <alignment horizontal="center"/>
    </xf>
    <xf numFmtId="0" fontId="13" fillId="0" borderId="0" xfId="2"/>
    <xf numFmtId="167" fontId="13" fillId="0" borderId="0" xfId="2" applyNumberFormat="1"/>
    <xf numFmtId="164" fontId="13" fillId="0" borderId="0" xfId="2" applyNumberFormat="1"/>
    <xf numFmtId="0" fontId="13" fillId="0" borderId="0" xfId="2" applyAlignment="1">
      <alignment horizontal="left" indent="2"/>
    </xf>
    <xf numFmtId="0" fontId="16" fillId="0" borderId="0" xfId="2" applyFont="1" applyAlignment="1">
      <alignment horizontal="center"/>
    </xf>
    <xf numFmtId="167" fontId="16" fillId="0" borderId="0" xfId="2" applyNumberFormat="1" applyFont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ill="1"/>
    <xf numFmtId="0" fontId="2" fillId="0" borderId="1" xfId="1" applyFont="1" applyFill="1" applyBorder="1"/>
    <xf numFmtId="0" fontId="16" fillId="0" borderId="1" xfId="0" applyFont="1" applyFill="1" applyBorder="1" applyAlignment="1">
      <alignment horizontal="center"/>
    </xf>
    <xf numFmtId="164" fontId="3" fillId="0" borderId="0" xfId="1" applyNumberFormat="1" applyFill="1"/>
    <xf numFmtId="164" fontId="3" fillId="0" borderId="0" xfId="1" applyNumberFormat="1" applyFill="1" applyAlignment="1">
      <alignment horizontal="right"/>
    </xf>
    <xf numFmtId="0" fontId="3" fillId="0" borderId="1" xfId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168" fontId="16" fillId="0" borderId="2" xfId="2" applyNumberFormat="1" applyFont="1" applyFill="1" applyBorder="1" applyAlignment="1">
      <alignment horizontal="center" vertical="center" wrapText="1"/>
    </xf>
    <xf numFmtId="167" fontId="16" fillId="0" borderId="2" xfId="2" applyNumberFormat="1" applyFont="1" applyBorder="1" applyAlignment="1">
      <alignment horizontal="center" vertical="center" wrapText="1"/>
    </xf>
    <xf numFmtId="0" fontId="13" fillId="0" borderId="0" xfId="0" applyFont="1"/>
    <xf numFmtId="0" fontId="16" fillId="0" borderId="1" xfId="0" applyFont="1" applyBorder="1" applyAlignment="1">
      <alignment horizontal="center"/>
    </xf>
    <xf numFmtId="164" fontId="13" fillId="0" borderId="0" xfId="0" applyNumberFormat="1" applyFont="1"/>
    <xf numFmtId="2" fontId="13" fillId="0" borderId="0" xfId="0" applyNumberFormat="1" applyFont="1"/>
    <xf numFmtId="164" fontId="12" fillId="0" borderId="0" xfId="1" applyNumberFormat="1" applyFont="1" applyFill="1"/>
    <xf numFmtId="166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/>
    <xf numFmtId="2" fontId="17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Alignment="1">
      <alignment horizontal="center"/>
    </xf>
    <xf numFmtId="2" fontId="17" fillId="0" borderId="2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/>
    <xf numFmtId="2" fontId="17" fillId="0" borderId="3" xfId="0" applyNumberFormat="1" applyFont="1" applyBorder="1"/>
    <xf numFmtId="0" fontId="17" fillId="0" borderId="0" xfId="0" applyFont="1" applyBorder="1"/>
    <xf numFmtId="2" fontId="17" fillId="0" borderId="0" xfId="0" applyNumberFormat="1" applyFont="1" applyBorder="1"/>
    <xf numFmtId="0" fontId="17" fillId="0" borderId="3" xfId="0" applyFont="1" applyBorder="1" applyAlignment="1">
      <alignment horizontal="center" vertic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20" fillId="0" borderId="3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9" fontId="1" fillId="0" borderId="0" xfId="0" applyNumberFormat="1" applyFont="1"/>
    <xf numFmtId="0" fontId="1" fillId="0" borderId="0" xfId="0" applyFont="1" applyAlignment="1">
      <alignment horizontal="left"/>
    </xf>
    <xf numFmtId="169" fontId="16" fillId="0" borderId="0" xfId="0" applyNumberFormat="1" applyFont="1"/>
    <xf numFmtId="0" fontId="1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2" fontId="17" fillId="0" borderId="2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66" fontId="14" fillId="2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1121674573058"/>
          <c:y val="0.13906047442722283"/>
          <c:w val="0.81853276037726275"/>
          <c:h val="0.5817012334238548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Distributions'!$C$3:$C$9</c:f>
              <c:numCache>
                <c:formatCode>0.000</c:formatCode>
                <c:ptCount val="7"/>
                <c:pt idx="0">
                  <c:v>-1.629</c:v>
                </c:pt>
                <c:pt idx="1">
                  <c:v>-5.202</c:v>
                </c:pt>
                <c:pt idx="2">
                  <c:v>-3.4620000000000002</c:v>
                </c:pt>
                <c:pt idx="3">
                  <c:v>-1.833</c:v>
                </c:pt>
                <c:pt idx="4">
                  <c:v>-2.4420000000000002</c:v>
                </c:pt>
                <c:pt idx="5">
                  <c:v>-3.12</c:v>
                </c:pt>
                <c:pt idx="6">
                  <c:v>-5.9619999999999997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F-4DBF-BD52-8E12539E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15136"/>
        <c:axId val="231477184"/>
      </c:lineChart>
      <c:catAx>
        <c:axId val="1867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77184"/>
        <c:crossesAt val="-8"/>
        <c:auto val="1"/>
        <c:lblAlgn val="ctr"/>
        <c:lblOffset val="100"/>
        <c:noMultiLvlLbl val="0"/>
      </c:catAx>
      <c:valAx>
        <c:axId val="23147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6715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1121674573058"/>
          <c:y val="0.11934721695112482"/>
          <c:w val="0.81853276037726275"/>
          <c:h val="0.601414490899951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Distributions'!$B$3:$B$9</c:f>
              <c:numCache>
                <c:formatCode>0.000</c:formatCode>
                <c:ptCount val="7"/>
                <c:pt idx="0">
                  <c:v>-0.376</c:v>
                </c:pt>
                <c:pt idx="1">
                  <c:v>-1.0449999999999999</c:v>
                </c:pt>
                <c:pt idx="2">
                  <c:v>-0.80100000000000005</c:v>
                </c:pt>
                <c:pt idx="3">
                  <c:v>-0.41499999999999998</c:v>
                </c:pt>
                <c:pt idx="4">
                  <c:v>-0.432</c:v>
                </c:pt>
                <c:pt idx="5">
                  <c:v>-0.70799999999999996</c:v>
                </c:pt>
                <c:pt idx="6">
                  <c:v>-1.8160000000000001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1-4DC8-BE4D-74671A57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08256"/>
        <c:axId val="231478912"/>
      </c:lineChart>
      <c:catAx>
        <c:axId val="2230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78912"/>
        <c:crossesAt val="-2"/>
        <c:auto val="1"/>
        <c:lblAlgn val="ctr"/>
        <c:lblOffset val="100"/>
        <c:noMultiLvlLbl val="0"/>
      </c:catAx>
      <c:valAx>
        <c:axId val="231478912"/>
        <c:scaling>
          <c:orientation val="minMax"/>
          <c:max val="0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Difficulty</a:t>
                </a:r>
              </a:p>
            </c:rich>
          </c:tx>
          <c:layout>
            <c:manualLayout>
              <c:xMode val="edge"/>
              <c:yMode val="edge"/>
              <c:x val="2.2387341186967676E-2"/>
              <c:y val="0.2158969252847478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223008256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7480378753025"/>
          <c:y val="0.16205927481600321"/>
          <c:w val="0.81086924786684089"/>
          <c:h val="0.5587024330350741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Distributions'!$D$3:$D$9</c:f>
              <c:numCache>
                <c:formatCode>0.00</c:formatCode>
                <c:ptCount val="7"/>
                <c:pt idx="0">
                  <c:v>0.83603260274674329</c:v>
                </c:pt>
                <c:pt idx="1">
                  <c:v>0.99452460271376919</c:v>
                </c:pt>
                <c:pt idx="2">
                  <c:v>0.96958699825868311</c:v>
                </c:pt>
                <c:pt idx="3">
                  <c:v>0.86211872447451032</c:v>
                </c:pt>
                <c:pt idx="4">
                  <c:v>0.91997445447369852</c:v>
                </c:pt>
                <c:pt idx="5">
                  <c:v>0.95771022815796625</c:v>
                </c:pt>
                <c:pt idx="6">
                  <c:v>0.99743185504551157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9-4A0E-ABF5-441B92F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10304"/>
        <c:axId val="231480640"/>
      </c:lineChart>
      <c:catAx>
        <c:axId val="2230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80640"/>
        <c:crossesAt val="-8"/>
        <c:auto val="1"/>
        <c:lblAlgn val="ctr"/>
        <c:lblOffset val="100"/>
        <c:noMultiLvlLbl val="0"/>
      </c:catAx>
      <c:valAx>
        <c:axId val="231480640"/>
        <c:scaling>
          <c:orientation val="minMax"/>
          <c:max val="1"/>
          <c:min val="0.7500000000000008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</a:t>
                </a:r>
                <a:r>
                  <a:rPr lang="en-US" baseline="0"/>
                  <a:t> of y = 1 if Theta = 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4566361637227779E-2"/>
              <c:y val="0.1620596636776868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223010304"/>
        <c:crosses val="autoZero"/>
        <c:crossBetween val="between"/>
        <c:majorUnit val="0.05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6813754793094"/>
          <c:y val="0.12307405330393138"/>
          <c:w val="0.82989968029628025"/>
          <c:h val="0.69090723851798364"/>
        </c:manualLayout>
      </c:layout>
      <c:lineChart>
        <c:grouping val="standard"/>
        <c:varyColors val="0"/>
        <c:ser>
          <c:idx val="0"/>
          <c:order val="0"/>
          <c:tx>
            <c:strRef>
              <c:f>ICCs!$B$1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ICCs!$A$2:$A$32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ICCs!$B$2:$B$31</c:f>
              <c:numCache>
                <c:formatCode>0.000</c:formatCode>
                <c:ptCount val="30"/>
                <c:pt idx="0">
                  <c:v>1.0000000000000001E-5</c:v>
                </c:pt>
                <c:pt idx="1">
                  <c:v>3.0000000000000001E-5</c:v>
                </c:pt>
                <c:pt idx="2">
                  <c:v>6.9999999999999994E-5</c:v>
                </c:pt>
                <c:pt idx="3">
                  <c:v>1.6000000000000001E-4</c:v>
                </c:pt>
                <c:pt idx="4">
                  <c:v>3.6999999999999999E-4</c:v>
                </c:pt>
                <c:pt idx="5">
                  <c:v>8.8999999999999995E-4</c:v>
                </c:pt>
                <c:pt idx="6">
                  <c:v>2.0999999999999999E-3</c:v>
                </c:pt>
                <c:pt idx="7">
                  <c:v>4.9899999999999996E-3</c:v>
                </c:pt>
                <c:pt idx="8">
                  <c:v>1.1769999999999999E-2</c:v>
                </c:pt>
                <c:pt idx="9">
                  <c:v>2.7519999999999999E-2</c:v>
                </c:pt>
                <c:pt idx="10">
                  <c:v>6.3030000000000003E-2</c:v>
                </c:pt>
                <c:pt idx="11">
                  <c:v>0.13783000000000001</c:v>
                </c:pt>
                <c:pt idx="12">
                  <c:v>0.27532000000000001</c:v>
                </c:pt>
                <c:pt idx="13">
                  <c:v>0.47449000000000002</c:v>
                </c:pt>
                <c:pt idx="14">
                  <c:v>0.68211999999999995</c:v>
                </c:pt>
                <c:pt idx="15">
                  <c:v>0.83606000000000003</c:v>
                </c:pt>
                <c:pt idx="16">
                  <c:v>0.92378000000000005</c:v>
                </c:pt>
                <c:pt idx="17">
                  <c:v>0.96645000000000003</c:v>
                </c:pt>
                <c:pt idx="18">
                  <c:v>0.98560000000000003</c:v>
                </c:pt>
                <c:pt idx="19">
                  <c:v>0.99389000000000005</c:v>
                </c:pt>
                <c:pt idx="20">
                  <c:v>0.99741999999999997</c:v>
                </c:pt>
                <c:pt idx="21">
                  <c:v>0.99890999999999996</c:v>
                </c:pt>
                <c:pt idx="22">
                  <c:v>0.99953999999999998</c:v>
                </c:pt>
                <c:pt idx="23">
                  <c:v>0.99980999999999998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3-46C0-AFD5-237FA40AA83F}"/>
            </c:ext>
          </c:extLst>
        </c:ser>
        <c:ser>
          <c:idx val="1"/>
          <c:order val="1"/>
          <c:tx>
            <c:strRef>
              <c:f>ICCs!$C$1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ICCs!$A$2:$A$32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ICCs!$C$2:$C$32</c:f>
              <c:numCache>
                <c:formatCode>0.000</c:formatCode>
                <c:ptCount val="31"/>
                <c:pt idx="0">
                  <c:v>6.0000000000000002E-5</c:v>
                </c:pt>
                <c:pt idx="1">
                  <c:v>1.6000000000000001E-4</c:v>
                </c:pt>
                <c:pt idx="2">
                  <c:v>4.2999999999999999E-4</c:v>
                </c:pt>
                <c:pt idx="3">
                  <c:v>1.17E-3</c:v>
                </c:pt>
                <c:pt idx="4">
                  <c:v>3.1700000000000001E-3</c:v>
                </c:pt>
                <c:pt idx="5">
                  <c:v>8.5299999999999994E-3</c:v>
                </c:pt>
                <c:pt idx="6">
                  <c:v>2.2759999999999999E-2</c:v>
                </c:pt>
                <c:pt idx="7">
                  <c:v>5.9310000000000002E-2</c:v>
                </c:pt>
                <c:pt idx="8">
                  <c:v>0.14576</c:v>
                </c:pt>
                <c:pt idx="9">
                  <c:v>0.31592999999999999</c:v>
                </c:pt>
                <c:pt idx="10">
                  <c:v>0.55554999999999999</c:v>
                </c:pt>
                <c:pt idx="11">
                  <c:v>0.77185000000000004</c:v>
                </c:pt>
                <c:pt idx="12">
                  <c:v>0.90154000000000001</c:v>
                </c:pt>
                <c:pt idx="13">
                  <c:v>0.96121000000000001</c:v>
                </c:pt>
                <c:pt idx="14">
                  <c:v>0.98531000000000002</c:v>
                </c:pt>
                <c:pt idx="15">
                  <c:v>0.99451999999999996</c:v>
                </c:pt>
                <c:pt idx="16">
                  <c:v>0.99797000000000002</c:v>
                </c:pt>
                <c:pt idx="17">
                  <c:v>0.99924999999999997</c:v>
                </c:pt>
                <c:pt idx="18">
                  <c:v>0.99972000000000005</c:v>
                </c:pt>
                <c:pt idx="19">
                  <c:v>0.99990000000000001</c:v>
                </c:pt>
                <c:pt idx="20">
                  <c:v>0.99995999999999996</c:v>
                </c:pt>
                <c:pt idx="21">
                  <c:v>0.99999000000000005</c:v>
                </c:pt>
                <c:pt idx="22">
                  <c:v>0.99999000000000005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3-46C0-AFD5-237FA40AA83F}"/>
            </c:ext>
          </c:extLst>
        </c:ser>
        <c:ser>
          <c:idx val="2"/>
          <c:order val="2"/>
          <c:tx>
            <c:strRef>
              <c:f>ICCs!$D$1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ICCs!$A$2:$A$32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ICCs!$D$2:$D$32</c:f>
              <c:numCache>
                <c:formatCode>0.000</c:formatCode>
                <c:ptCount val="31"/>
                <c:pt idx="0">
                  <c:v>6.9999999999999994E-5</c:v>
                </c:pt>
                <c:pt idx="1">
                  <c:v>1.8000000000000001E-4</c:v>
                </c:pt>
                <c:pt idx="2">
                  <c:v>4.2000000000000002E-4</c:v>
                </c:pt>
                <c:pt idx="3">
                  <c:v>9.8999999999999999E-4</c:v>
                </c:pt>
                <c:pt idx="4">
                  <c:v>2.3600000000000001E-3</c:v>
                </c:pt>
                <c:pt idx="5">
                  <c:v>5.5799999999999999E-3</c:v>
                </c:pt>
                <c:pt idx="6">
                  <c:v>1.315E-2</c:v>
                </c:pt>
                <c:pt idx="7">
                  <c:v>3.065E-2</c:v>
                </c:pt>
                <c:pt idx="8">
                  <c:v>6.9830000000000003E-2</c:v>
                </c:pt>
                <c:pt idx="9">
                  <c:v>0.15125</c:v>
                </c:pt>
                <c:pt idx="10">
                  <c:v>0.29726999999999998</c:v>
                </c:pt>
                <c:pt idx="11">
                  <c:v>0.50104000000000004</c:v>
                </c:pt>
                <c:pt idx="12">
                  <c:v>0.70447000000000004</c:v>
                </c:pt>
                <c:pt idx="13">
                  <c:v>0.84982000000000002</c:v>
                </c:pt>
                <c:pt idx="14">
                  <c:v>0.93071000000000004</c:v>
                </c:pt>
                <c:pt idx="15">
                  <c:v>0.96958999999999995</c:v>
                </c:pt>
                <c:pt idx="16">
                  <c:v>0.98695999999999995</c:v>
                </c:pt>
                <c:pt idx="17">
                  <c:v>0.99446999999999997</c:v>
                </c:pt>
                <c:pt idx="18">
                  <c:v>0.99765999999999999</c:v>
                </c:pt>
                <c:pt idx="19">
                  <c:v>0.99900999999999995</c:v>
                </c:pt>
                <c:pt idx="20">
                  <c:v>0.99958000000000002</c:v>
                </c:pt>
                <c:pt idx="21">
                  <c:v>0.99982000000000004</c:v>
                </c:pt>
                <c:pt idx="22">
                  <c:v>0.99992999999999999</c:v>
                </c:pt>
                <c:pt idx="23">
                  <c:v>0.99997000000000003</c:v>
                </c:pt>
                <c:pt idx="24">
                  <c:v>0.99999000000000005</c:v>
                </c:pt>
                <c:pt idx="25">
                  <c:v>0.99999000000000005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3-46C0-AFD5-237FA40AA83F}"/>
            </c:ext>
          </c:extLst>
        </c:ser>
        <c:ser>
          <c:idx val="3"/>
          <c:order val="3"/>
          <c:tx>
            <c:strRef>
              <c:f>ICCs!$E$1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ICCs!$A$2:$A$32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ICCs!$E$2:$E$32</c:f>
              <c:numCache>
                <c:formatCode>0.000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1.0000000000000001E-5</c:v>
                </c:pt>
                <c:pt idx="6">
                  <c:v>3.0000000000000001E-5</c:v>
                </c:pt>
                <c:pt idx="7">
                  <c:v>1.3999999999999999E-4</c:v>
                </c:pt>
                <c:pt idx="8">
                  <c:v>6.0999999999999997E-4</c:v>
                </c:pt>
                <c:pt idx="9">
                  <c:v>2.7499999999999998E-3</c:v>
                </c:pt>
                <c:pt idx="10">
                  <c:v>1.223E-2</c:v>
                </c:pt>
                <c:pt idx="11">
                  <c:v>5.2699999999999997E-2</c:v>
                </c:pt>
                <c:pt idx="12">
                  <c:v>0.19991999999999999</c:v>
                </c:pt>
                <c:pt idx="13">
                  <c:v>0.52881999999999996</c:v>
                </c:pt>
                <c:pt idx="14">
                  <c:v>0.83447000000000005</c:v>
                </c:pt>
                <c:pt idx="15">
                  <c:v>0.9577</c:v>
                </c:pt>
                <c:pt idx="16">
                  <c:v>0.99026000000000003</c:v>
                </c:pt>
                <c:pt idx="17">
                  <c:v>0.99782000000000004</c:v>
                </c:pt>
                <c:pt idx="18">
                  <c:v>0.99951000000000001</c:v>
                </c:pt>
                <c:pt idx="19">
                  <c:v>0.99988999999999995</c:v>
                </c:pt>
                <c:pt idx="20">
                  <c:v>0.99997999999999998</c:v>
                </c:pt>
                <c:pt idx="21">
                  <c:v>0.99999000000000005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93-46C0-AFD5-237FA40AA83F}"/>
            </c:ext>
          </c:extLst>
        </c:ser>
        <c:ser>
          <c:idx val="4"/>
          <c:order val="4"/>
          <c:tx>
            <c:strRef>
              <c:f>ICCs!$F$1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ICCs!$A$2:$A$32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ICCs!$F$2:$F$32</c:f>
              <c:numCache>
                <c:formatCode>0.000</c:formatCode>
                <c:ptCount val="31"/>
                <c:pt idx="0">
                  <c:v>2.0000000000000002E-5</c:v>
                </c:pt>
                <c:pt idx="1">
                  <c:v>4.0000000000000003E-5</c:v>
                </c:pt>
                <c:pt idx="2">
                  <c:v>1E-4</c:v>
                </c:pt>
                <c:pt idx="3">
                  <c:v>2.3000000000000001E-4</c:v>
                </c:pt>
                <c:pt idx="4">
                  <c:v>5.5000000000000003E-4</c:v>
                </c:pt>
                <c:pt idx="5">
                  <c:v>1.2800000000000001E-3</c:v>
                </c:pt>
                <c:pt idx="6">
                  <c:v>2.98E-3</c:v>
                </c:pt>
                <c:pt idx="7">
                  <c:v>6.94E-3</c:v>
                </c:pt>
                <c:pt idx="8">
                  <c:v>1.6080000000000001E-2</c:v>
                </c:pt>
                <c:pt idx="9">
                  <c:v>3.6810000000000002E-2</c:v>
                </c:pt>
                <c:pt idx="10">
                  <c:v>8.2049999999999998E-2</c:v>
                </c:pt>
                <c:pt idx="11">
                  <c:v>0.1729</c:v>
                </c:pt>
                <c:pt idx="12">
                  <c:v>0.32837</c:v>
                </c:pt>
                <c:pt idx="13">
                  <c:v>0.53347999999999995</c:v>
                </c:pt>
                <c:pt idx="14">
                  <c:v>0.72785999999999995</c:v>
                </c:pt>
                <c:pt idx="15">
                  <c:v>0.86216999999999999</c:v>
                </c:pt>
                <c:pt idx="16">
                  <c:v>0.93601999999999996</c:v>
                </c:pt>
                <c:pt idx="17">
                  <c:v>0.97160999999999997</c:v>
                </c:pt>
                <c:pt idx="18">
                  <c:v>0.98765999999999998</c:v>
                </c:pt>
                <c:pt idx="19">
                  <c:v>0.99468999999999996</c:v>
                </c:pt>
                <c:pt idx="20">
                  <c:v>0.99772000000000005</c:v>
                </c:pt>
                <c:pt idx="21">
                  <c:v>0.99902000000000002</c:v>
                </c:pt>
                <c:pt idx="22">
                  <c:v>0.99958000000000002</c:v>
                </c:pt>
                <c:pt idx="23">
                  <c:v>0.99982000000000004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93-46C0-AFD5-237FA40AA83F}"/>
            </c:ext>
          </c:extLst>
        </c:ser>
        <c:ser>
          <c:idx val="5"/>
          <c:order val="5"/>
          <c:tx>
            <c:strRef>
              <c:f>ICCs!$G$1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ICCs!$A$2:$A$32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ICCs!$G$2:$G$32</c:f>
              <c:numCache>
                <c:formatCode>0.000</c:formatCode>
                <c:ptCount val="31"/>
                <c:pt idx="0">
                  <c:v>3.6999999999999999E-4</c:v>
                </c:pt>
                <c:pt idx="1">
                  <c:v>7.2999999999999996E-4</c:v>
                </c:pt>
                <c:pt idx="2">
                  <c:v>1.4599999999999999E-3</c:v>
                </c:pt>
                <c:pt idx="3">
                  <c:v>2.8999999999999998E-3</c:v>
                </c:pt>
                <c:pt idx="4">
                  <c:v>5.77E-3</c:v>
                </c:pt>
                <c:pt idx="5">
                  <c:v>1.1429999999999999E-2</c:v>
                </c:pt>
                <c:pt idx="6">
                  <c:v>2.2540000000000001E-2</c:v>
                </c:pt>
                <c:pt idx="7">
                  <c:v>4.3959999999999999E-2</c:v>
                </c:pt>
                <c:pt idx="8">
                  <c:v>8.3989999999999995E-2</c:v>
                </c:pt>
                <c:pt idx="9">
                  <c:v>0.15458</c:v>
                </c:pt>
                <c:pt idx="10">
                  <c:v>0.26719999999999999</c:v>
                </c:pt>
                <c:pt idx="11">
                  <c:v>0.42098999999999998</c:v>
                </c:pt>
                <c:pt idx="12">
                  <c:v>0.59182000000000001</c:v>
                </c:pt>
                <c:pt idx="13">
                  <c:v>0.74300999999999995</c:v>
                </c:pt>
                <c:pt idx="14">
                  <c:v>0.85219</c:v>
                </c:pt>
                <c:pt idx="15">
                  <c:v>0.91998000000000002</c:v>
                </c:pt>
                <c:pt idx="16">
                  <c:v>0.95820000000000005</c:v>
                </c:pt>
                <c:pt idx="17">
                  <c:v>0.97858999999999996</c:v>
                </c:pt>
                <c:pt idx="18">
                  <c:v>0.98914999999999997</c:v>
                </c:pt>
                <c:pt idx="19">
                  <c:v>0.99453000000000003</c:v>
                </c:pt>
                <c:pt idx="20">
                  <c:v>0.99724999999999997</c:v>
                </c:pt>
                <c:pt idx="21">
                  <c:v>0.99861999999999995</c:v>
                </c:pt>
                <c:pt idx="22">
                  <c:v>0.99931000000000003</c:v>
                </c:pt>
                <c:pt idx="23">
                  <c:v>0.99965000000000004</c:v>
                </c:pt>
                <c:pt idx="24">
                  <c:v>0.99983</c:v>
                </c:pt>
                <c:pt idx="25">
                  <c:v>0.99990999999999997</c:v>
                </c:pt>
                <c:pt idx="26">
                  <c:v>0.99995999999999996</c:v>
                </c:pt>
                <c:pt idx="27">
                  <c:v>0.99997999999999998</c:v>
                </c:pt>
                <c:pt idx="28">
                  <c:v>0.99999000000000005</c:v>
                </c:pt>
                <c:pt idx="29">
                  <c:v>0.99999000000000005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93-46C0-AFD5-237FA40AA83F}"/>
            </c:ext>
          </c:extLst>
        </c:ser>
        <c:ser>
          <c:idx val="6"/>
          <c:order val="6"/>
          <c:tx>
            <c:strRef>
              <c:f>ICCs!$H$1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ICCs!$A$2:$A$32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ICCs!$H$2:$H$32</c:f>
              <c:numCache>
                <c:formatCode>0.000</c:formatCode>
                <c:ptCount val="31"/>
                <c:pt idx="0">
                  <c:v>2.0080000000000001E-2</c:v>
                </c:pt>
                <c:pt idx="1">
                  <c:v>3.8019999999999998E-2</c:v>
                </c:pt>
                <c:pt idx="2">
                  <c:v>7.0809999999999998E-2</c:v>
                </c:pt>
                <c:pt idx="3">
                  <c:v>0.12812999999999999</c:v>
                </c:pt>
                <c:pt idx="4">
                  <c:v>0.22081000000000001</c:v>
                </c:pt>
                <c:pt idx="5">
                  <c:v>0.35336000000000001</c:v>
                </c:pt>
                <c:pt idx="6">
                  <c:v>0.51307999999999998</c:v>
                </c:pt>
                <c:pt idx="7">
                  <c:v>0.67018</c:v>
                </c:pt>
                <c:pt idx="8">
                  <c:v>0.79668000000000005</c:v>
                </c:pt>
                <c:pt idx="9">
                  <c:v>0.88312000000000002</c:v>
                </c:pt>
                <c:pt idx="10">
                  <c:v>0.93576999999999999</c:v>
                </c:pt>
                <c:pt idx="11">
                  <c:v>0.96562999999999999</c:v>
                </c:pt>
                <c:pt idx="12">
                  <c:v>0.98187999999999998</c:v>
                </c:pt>
                <c:pt idx="13">
                  <c:v>0.99051999999999996</c:v>
                </c:pt>
                <c:pt idx="14">
                  <c:v>0.99505999999999994</c:v>
                </c:pt>
                <c:pt idx="15">
                  <c:v>0.99743000000000004</c:v>
                </c:pt>
                <c:pt idx="16">
                  <c:v>0.99866999999999995</c:v>
                </c:pt>
                <c:pt idx="17">
                  <c:v>0.99931000000000003</c:v>
                </c:pt>
                <c:pt idx="18">
                  <c:v>0.99963999999999997</c:v>
                </c:pt>
                <c:pt idx="19">
                  <c:v>0.99980999999999998</c:v>
                </c:pt>
                <c:pt idx="20">
                  <c:v>0.99990000000000001</c:v>
                </c:pt>
                <c:pt idx="21">
                  <c:v>0.99995000000000001</c:v>
                </c:pt>
                <c:pt idx="22">
                  <c:v>0.99997000000000003</c:v>
                </c:pt>
                <c:pt idx="23">
                  <c:v>0.99999000000000005</c:v>
                </c:pt>
                <c:pt idx="24">
                  <c:v>0.99999000000000005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93-46C0-AFD5-237FA40A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83200"/>
        <c:axId val="226542720"/>
      </c:lineChart>
      <c:catAx>
        <c:axId val="22648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07"/>
              <c:y val="0.900417090720802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6542720"/>
        <c:crosses val="autoZero"/>
        <c:auto val="1"/>
        <c:lblAlgn val="ctr"/>
        <c:lblOffset val="100"/>
        <c:tickLblSkip val="4"/>
        <c:noMultiLvlLbl val="0"/>
      </c:catAx>
      <c:valAx>
        <c:axId val="2265427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8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86020164086033"/>
          <c:y val="0.18260903486520394"/>
          <c:w val="0.16377667622983169"/>
          <c:h val="0.5739141095763535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6329270198574"/>
          <c:y val="0.15294508207682905"/>
          <c:w val="0.82420445319210911"/>
          <c:h val="0.6610361699854240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ICCs!$A$12:$A$22</c:f>
              <c:numCache>
                <c:formatCode>0.00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ICCs!$B$12:$B$22</c:f>
              <c:numCache>
                <c:formatCode>0.000</c:formatCode>
                <c:ptCount val="11"/>
                <c:pt idx="0">
                  <c:v>6.3030000000000003E-2</c:v>
                </c:pt>
                <c:pt idx="1">
                  <c:v>0.13783000000000001</c:v>
                </c:pt>
                <c:pt idx="2">
                  <c:v>0.27532000000000001</c:v>
                </c:pt>
                <c:pt idx="3">
                  <c:v>0.47449000000000002</c:v>
                </c:pt>
                <c:pt idx="4">
                  <c:v>0.68211999999999995</c:v>
                </c:pt>
                <c:pt idx="5">
                  <c:v>0.83606000000000003</c:v>
                </c:pt>
                <c:pt idx="6">
                  <c:v>0.92378000000000005</c:v>
                </c:pt>
                <c:pt idx="7">
                  <c:v>0.96645000000000003</c:v>
                </c:pt>
                <c:pt idx="8">
                  <c:v>0.98560000000000003</c:v>
                </c:pt>
                <c:pt idx="9">
                  <c:v>0.99389000000000005</c:v>
                </c:pt>
                <c:pt idx="10">
                  <c:v>0.99741999999999997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8-4CD0-935F-B3355836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72096"/>
        <c:axId val="226545024"/>
      </c:lineChart>
      <c:catAx>
        <c:axId val="223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24"/>
              <c:y val="0.900417090720802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6545024"/>
        <c:crosses val="autoZero"/>
        <c:auto val="1"/>
        <c:lblAlgn val="ctr"/>
        <c:lblOffset val="100"/>
        <c:tickLblSkip val="1"/>
        <c:noMultiLvlLbl val="0"/>
      </c:catAx>
      <c:valAx>
        <c:axId val="22654502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3172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500843234200562"/>
          <c:y val="0.1427314814814819"/>
          <c:w val="0.81443600570363572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Reliability'!$B$2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'Figure 1 Info to Reliability'!$A$13:$A$33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'Figure 1 Info to Reliability'!$B$13:$B$33</c:f>
              <c:numCache>
                <c:formatCode>0.00</c:formatCode>
                <c:ptCount val="21"/>
                <c:pt idx="0">
                  <c:v>3.9510900000000002</c:v>
                </c:pt>
                <c:pt idx="1">
                  <c:v>4.8438999999999997</c:v>
                </c:pt>
                <c:pt idx="2">
                  <c:v>6.0461999999999998</c:v>
                </c:pt>
                <c:pt idx="3">
                  <c:v>8.5000300000000006</c:v>
                </c:pt>
                <c:pt idx="4">
                  <c:v>12.71998</c:v>
                </c:pt>
                <c:pt idx="5">
                  <c:v>17.149840000000001</c:v>
                </c:pt>
                <c:pt idx="6">
                  <c:v>20.91987</c:v>
                </c:pt>
                <c:pt idx="7">
                  <c:v>26.900649999999999</c:v>
                </c:pt>
                <c:pt idx="8">
                  <c:v>29.9038</c:v>
                </c:pt>
                <c:pt idx="9">
                  <c:v>19.546559999999999</c:v>
                </c:pt>
                <c:pt idx="10">
                  <c:v>9.5879600000000007</c:v>
                </c:pt>
                <c:pt idx="11">
                  <c:v>4.7258399999999998</c:v>
                </c:pt>
                <c:pt idx="12">
                  <c:v>2.6067200000000001</c:v>
                </c:pt>
                <c:pt idx="13">
                  <c:v>1.69546</c:v>
                </c:pt>
                <c:pt idx="14">
                  <c:v>1.3030299999999999</c:v>
                </c:pt>
                <c:pt idx="15">
                  <c:v>1.1330199999999999</c:v>
                </c:pt>
                <c:pt idx="16">
                  <c:v>1.0588299999999999</c:v>
                </c:pt>
                <c:pt idx="17">
                  <c:v>1.0262100000000001</c:v>
                </c:pt>
                <c:pt idx="18">
                  <c:v>1.01176</c:v>
                </c:pt>
                <c:pt idx="19">
                  <c:v>1.0053099999999999</c:v>
                </c:pt>
                <c:pt idx="20">
                  <c:v>1.0024200000000001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9-42AC-953F-106E3D59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865664"/>
        <c:axId val="226546752"/>
      </c:lineChart>
      <c:catAx>
        <c:axId val="2268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546752"/>
        <c:crosses val="autoZero"/>
        <c:auto val="1"/>
        <c:lblAlgn val="ctr"/>
        <c:lblOffset val="100"/>
        <c:tickLblSkip val="2"/>
        <c:noMultiLvlLbl val="0"/>
      </c:catAx>
      <c:valAx>
        <c:axId val="226546752"/>
        <c:scaling>
          <c:orientation val="minMax"/>
          <c:max val="3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865664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2744177632846"/>
          <c:y val="0.14273148148148201"/>
          <c:w val="0.8323060668972726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Reliability'!$C$2</c:f>
              <c:strCache>
                <c:ptCount val="1"/>
                <c:pt idx="0">
                  <c:v>Reliability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 Info to Reliability'!$A$13:$A$33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'Figure 1 Info to Reliability'!$C$13:$C$33</c:f>
              <c:numCache>
                <c:formatCode>0.00</c:formatCode>
                <c:ptCount val="21"/>
                <c:pt idx="0">
                  <c:v>0.79802427344281757</c:v>
                </c:pt>
                <c:pt idx="1">
                  <c:v>0.82888139769674363</c:v>
                </c:pt>
                <c:pt idx="2">
                  <c:v>0.85807953223013822</c:v>
                </c:pt>
                <c:pt idx="3">
                  <c:v>0.89473717451418577</c:v>
                </c:pt>
                <c:pt idx="4">
                  <c:v>0.92711359637550494</c:v>
                </c:pt>
                <c:pt idx="5">
                  <c:v>0.94490309556447882</c:v>
                </c:pt>
                <c:pt idx="6">
                  <c:v>0.95437929148302425</c:v>
                </c:pt>
                <c:pt idx="7">
                  <c:v>0.96415854110925736</c:v>
                </c:pt>
                <c:pt idx="8">
                  <c:v>0.96764151981309743</c:v>
                </c:pt>
                <c:pt idx="9">
                  <c:v>0.95133005232992773</c:v>
                </c:pt>
                <c:pt idx="10">
                  <c:v>0.90555309993615385</c:v>
                </c:pt>
                <c:pt idx="11">
                  <c:v>0.82535313595909077</c:v>
                </c:pt>
                <c:pt idx="12">
                  <c:v>0.72273977464288885</c:v>
                </c:pt>
                <c:pt idx="13">
                  <c:v>0.6290058097690191</c:v>
                </c:pt>
                <c:pt idx="14">
                  <c:v>0.56578941655123904</c:v>
                </c:pt>
                <c:pt idx="15">
                  <c:v>0.53118114223026502</c:v>
                </c:pt>
                <c:pt idx="16">
                  <c:v>0.51428724081152888</c:v>
                </c:pt>
                <c:pt idx="17">
                  <c:v>0.50646774026384245</c:v>
                </c:pt>
                <c:pt idx="18">
                  <c:v>0.50292281385453541</c:v>
                </c:pt>
                <c:pt idx="19">
                  <c:v>0.50132398482030216</c:v>
                </c:pt>
                <c:pt idx="20">
                  <c:v>0.5006042688347101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F-4975-B4DD-3539B4D9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789888"/>
        <c:axId val="226548480"/>
      </c:lineChart>
      <c:catAx>
        <c:axId val="22678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548480"/>
        <c:crosses val="autoZero"/>
        <c:auto val="1"/>
        <c:lblAlgn val="ctr"/>
        <c:lblOffset val="100"/>
        <c:tickLblSkip val="2"/>
        <c:noMultiLvlLbl val="0"/>
      </c:catAx>
      <c:valAx>
        <c:axId val="226548480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6789888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276045</xdr:colOff>
      <xdr:row>1</xdr:row>
      <xdr:rowOff>94891</xdr:rowOff>
    </xdr:from>
    <xdr:to>
      <xdr:col>23</xdr:col>
      <xdr:colOff>94891</xdr:colOff>
      <xdr:row>17</xdr:row>
      <xdr:rowOff>0</xdr:rowOff>
    </xdr:to>
    <xdr:graphicFrame macro="">
      <xdr:nvGraphicFramePr>
        <xdr:cNvPr id="4303" name="Chart 1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508958</xdr:colOff>
      <xdr:row>1</xdr:row>
      <xdr:rowOff>94891</xdr:rowOff>
    </xdr:from>
    <xdr:to>
      <xdr:col>13</xdr:col>
      <xdr:colOff>327804</xdr:colOff>
      <xdr:row>17</xdr:row>
      <xdr:rowOff>0</xdr:rowOff>
    </xdr:to>
    <xdr:graphicFrame macro="">
      <xdr:nvGraphicFramePr>
        <xdr:cNvPr id="4305" name="Chart 1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86264</xdr:colOff>
      <xdr:row>1</xdr:row>
      <xdr:rowOff>120770</xdr:rowOff>
    </xdr:from>
    <xdr:to>
      <xdr:col>32</xdr:col>
      <xdr:colOff>457200</xdr:colOff>
      <xdr:row>17</xdr:row>
      <xdr:rowOff>0</xdr:rowOff>
    </xdr:to>
    <xdr:graphicFrame macro="">
      <xdr:nvGraphicFramePr>
        <xdr:cNvPr id="4307" name="Chart 1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Item Thresholds -- these are the logits of (y=0) for someone with Theta = 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Difficulty -- these are the Theta values at which prob(y=1) = .50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These are the implied probabilities of (y = 1) for someone with Theta = 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319177</xdr:colOff>
      <xdr:row>2</xdr:row>
      <xdr:rowOff>34506</xdr:rowOff>
    </xdr:from>
    <xdr:to>
      <xdr:col>17</xdr:col>
      <xdr:colOff>379562</xdr:colOff>
      <xdr:row>19</xdr:row>
      <xdr:rowOff>77638</xdr:rowOff>
    </xdr:to>
    <xdr:graphicFrame macro="">
      <xdr:nvGraphicFramePr>
        <xdr:cNvPr id="159757" name="Chart 4">
          <a:extLst>
            <a:ext uri="{FF2B5EF4-FFF2-40B4-BE49-F238E27FC236}">
              <a16:creationId xmlns:a16="http://schemas.microsoft.com/office/drawing/2014/main" id="{00000000-0008-0000-0500-00000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310551</xdr:colOff>
      <xdr:row>20</xdr:row>
      <xdr:rowOff>155276</xdr:rowOff>
    </xdr:from>
    <xdr:to>
      <xdr:col>17</xdr:col>
      <xdr:colOff>370936</xdr:colOff>
      <xdr:row>38</xdr:row>
      <xdr:rowOff>25880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0.1103</cdr:x>
      <cdr:y>0.02691</cdr:y>
    </cdr:from>
    <cdr:to>
      <cdr:x>0.87473</cdr:x>
      <cdr:y>0.09827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3456" y="91441"/>
          <a:ext cx="3931920" cy="24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Characteristic Curves (not parallel for 2PL)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0.13149</cdr:x>
      <cdr:y>0.02691</cdr:y>
    </cdr:from>
    <cdr:to>
      <cdr:x>0.92771</cdr:x>
      <cdr:y>0.13623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6446" y="80087"/>
          <a:ext cx="3550998" cy="325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Item Characteristic Curve for Example Item 1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491706</xdr:colOff>
      <xdr:row>2</xdr:row>
      <xdr:rowOff>155275</xdr:rowOff>
    </xdr:from>
    <xdr:to>
      <xdr:col>12</xdr:col>
      <xdr:colOff>129396</xdr:colOff>
      <xdr:row>19</xdr:row>
      <xdr:rowOff>69011</xdr:rowOff>
    </xdr:to>
    <xdr:graphicFrame macro="">
      <xdr:nvGraphicFramePr>
        <xdr:cNvPr id="140325" name="Chart 3">
          <a:extLst>
            <a:ext uri="{FF2B5EF4-FFF2-40B4-BE49-F238E27FC236}">
              <a16:creationId xmlns:a16="http://schemas.microsoft.com/office/drawing/2014/main" id="{00000000-0008-0000-0600-000025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189782</xdr:colOff>
      <xdr:row>3</xdr:row>
      <xdr:rowOff>1977</xdr:rowOff>
    </xdr:from>
    <xdr:to>
      <xdr:col>17</xdr:col>
      <xdr:colOff>487680</xdr:colOff>
      <xdr:row>19</xdr:row>
      <xdr:rowOff>77638</xdr:rowOff>
    </xdr:to>
    <xdr:graphicFrame macro="">
      <xdr:nvGraphicFramePr>
        <xdr:cNvPr id="140326" name="Chart 4">
          <a:extLst>
            <a:ext uri="{FF2B5EF4-FFF2-40B4-BE49-F238E27FC236}">
              <a16:creationId xmlns:a16="http://schemas.microsoft.com/office/drawing/2014/main" id="{00000000-0008-0000-0600-000026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0.17673</cdr:x>
      <cdr:y>0.70613</cdr:y>
    </cdr:from>
    <cdr:to>
      <cdr:x>0.95733</cdr:x>
      <cdr:y>0.70916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97845" y="1882857"/>
          <a:ext cx="3524011" cy="807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0.16104</cdr:x>
      <cdr:y>0.1449</cdr:y>
    </cdr:from>
    <cdr:to>
      <cdr:x>0.38057</cdr:x>
      <cdr:y>0.3009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26992" y="419214"/>
          <a:ext cx="991102" cy="45133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30 = Reliability .97</a:t>
          </a:r>
        </a:p>
      </cdr:txBody>
    </cdr:sp>
  </cdr:relSizeAnchor>
  <cdr:relSizeAnchor xmlns:cdr="http://schemas.openxmlformats.org/drawingml/2006/chartDrawing">
    <cdr:from>
      <cdr:x>0.70958</cdr:x>
      <cdr:y>0.54081</cdr:y>
    </cdr:from>
    <cdr:to>
      <cdr:x>0.95107</cdr:x>
      <cdr:y>0.68552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0.71309</cdr:x>
      <cdr:y>0.19071</cdr:y>
    </cdr:from>
    <cdr:to>
      <cdr:x>0.95533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219234" y="551754"/>
          <a:ext cx="1093594" cy="6023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at all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0.14646</cdr:x>
      <cdr:y>0.01395</cdr:y>
    </cdr:from>
    <cdr:to>
      <cdr:x>0.9015</cdr:x>
      <cdr:y>0.11901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7443" y="37198"/>
          <a:ext cx="2409785" cy="2801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 b="1"/>
            <a:t>Reliability = info /</a:t>
          </a:r>
          <a:r>
            <a:rPr lang="en-US" sz="1200" b="1" baseline="0"/>
            <a:t> (info+1)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zoomScale="115" zoomScaleNormal="115" workbookViewId="0">
      <selection activeCell="B44" sqref="B44"/>
    </sheetView>
  </sheetViews>
  <sheetFormatPr defaultRowHeight="14.4" x14ac:dyDescent="0.3"/>
  <cols>
    <col min="1" max="1" width="8.88671875" style="53"/>
    <col min="2" max="2" width="13" style="53" bestFit="1" customWidth="1"/>
    <col min="3" max="3" width="12.6640625" style="53" bestFit="1" customWidth="1"/>
    <col min="4" max="4" width="8.88671875" style="53"/>
    <col min="5" max="11" width="6.5546875" style="53" customWidth="1"/>
    <col min="12" max="12" width="3.33203125" style="53" customWidth="1"/>
    <col min="13" max="19" width="6.5546875" style="53" customWidth="1"/>
    <col min="20" max="16384" width="8.88671875" style="53"/>
  </cols>
  <sheetData>
    <row r="1" spans="1:19" x14ac:dyDescent="0.3">
      <c r="A1" s="61" t="s">
        <v>76</v>
      </c>
      <c r="B1" s="61"/>
      <c r="C1" s="61"/>
      <c r="E1" s="61" t="s">
        <v>77</v>
      </c>
      <c r="F1" s="61"/>
      <c r="G1" s="61"/>
      <c r="H1" s="61"/>
      <c r="I1" s="61"/>
      <c r="J1" s="61"/>
      <c r="K1" s="61"/>
      <c r="M1" s="61" t="s">
        <v>79</v>
      </c>
      <c r="N1" s="61"/>
      <c r="O1" s="61"/>
      <c r="P1" s="61"/>
      <c r="Q1" s="61"/>
      <c r="R1" s="61"/>
      <c r="S1" s="61"/>
    </row>
    <row r="2" spans="1:19" x14ac:dyDescent="0.3">
      <c r="A2" s="54" t="s">
        <v>8</v>
      </c>
      <c r="B2" s="55" t="s">
        <v>27</v>
      </c>
      <c r="C2" s="54" t="s">
        <v>28</v>
      </c>
      <c r="F2" s="56" t="s">
        <v>0</v>
      </c>
      <c r="G2" s="56" t="s">
        <v>1</v>
      </c>
      <c r="H2" s="56" t="s">
        <v>2</v>
      </c>
      <c r="I2" s="56" t="s">
        <v>3</v>
      </c>
      <c r="J2" s="56" t="s">
        <v>4</v>
      </c>
      <c r="K2" s="56" t="s">
        <v>5</v>
      </c>
      <c r="N2" s="56" t="s">
        <v>0</v>
      </c>
      <c r="O2" s="56" t="s">
        <v>1</v>
      </c>
      <c r="P2" s="56" t="s">
        <v>2</v>
      </c>
      <c r="Q2" s="56" t="s">
        <v>3</v>
      </c>
      <c r="R2" s="56" t="s">
        <v>4</v>
      </c>
      <c r="S2" s="56" t="s">
        <v>5</v>
      </c>
    </row>
    <row r="3" spans="1:19" x14ac:dyDescent="0.3">
      <c r="A3" s="53">
        <v>1</v>
      </c>
      <c r="B3" s="57">
        <v>0.36299999999999999</v>
      </c>
      <c r="C3" s="57">
        <v>0.64</v>
      </c>
      <c r="E3" s="53" t="s">
        <v>0</v>
      </c>
      <c r="F3" s="58"/>
      <c r="G3" s="58"/>
      <c r="H3" s="58"/>
      <c r="I3" s="58"/>
      <c r="J3" s="58"/>
      <c r="K3" s="58"/>
      <c r="M3" s="53" t="s">
        <v>0</v>
      </c>
      <c r="N3" s="58"/>
      <c r="O3" s="58"/>
      <c r="P3" s="58"/>
      <c r="Q3" s="58"/>
      <c r="R3" s="58"/>
      <c r="S3" s="58"/>
    </row>
    <row r="4" spans="1:19" x14ac:dyDescent="0.3">
      <c r="A4" s="53">
        <v>2</v>
      </c>
      <c r="B4" s="57">
        <v>0.159</v>
      </c>
      <c r="C4" s="57">
        <v>0.84</v>
      </c>
      <c r="E4" s="53" t="s">
        <v>1</v>
      </c>
      <c r="F4" s="58">
        <v>0.91600000000000004</v>
      </c>
      <c r="G4" s="58"/>
      <c r="H4" s="58"/>
      <c r="I4" s="58"/>
      <c r="J4" s="58"/>
      <c r="K4" s="58"/>
      <c r="M4" s="53" t="s">
        <v>1</v>
      </c>
      <c r="N4" s="58">
        <v>0.56200000000000006</v>
      </c>
      <c r="O4" s="58"/>
      <c r="P4" s="58"/>
      <c r="Q4" s="58"/>
      <c r="R4" s="58"/>
      <c r="S4" s="58"/>
    </row>
    <row r="5" spans="1:19" x14ac:dyDescent="0.3">
      <c r="A5" s="53">
        <v>3</v>
      </c>
      <c r="B5" s="57">
        <v>0.22800000000000001</v>
      </c>
      <c r="C5" s="57">
        <v>0.77200000000000002</v>
      </c>
      <c r="E5" s="53" t="s">
        <v>2</v>
      </c>
      <c r="F5" s="58">
        <v>0.92100000000000004</v>
      </c>
      <c r="G5" s="58">
        <v>0.92100000000000004</v>
      </c>
      <c r="H5" s="58"/>
      <c r="I5" s="58"/>
      <c r="J5" s="58"/>
      <c r="K5" s="58"/>
      <c r="M5" s="53" t="s">
        <v>2</v>
      </c>
      <c r="N5" s="58">
        <v>0.66100000000000003</v>
      </c>
      <c r="O5" s="58">
        <v>0.69199999999999995</v>
      </c>
      <c r="P5" s="58"/>
      <c r="Q5" s="58"/>
      <c r="R5" s="58"/>
      <c r="S5" s="58"/>
    </row>
    <row r="6" spans="1:19" x14ac:dyDescent="0.3">
      <c r="A6" s="53">
        <v>4</v>
      </c>
      <c r="B6" s="57">
        <v>0.33800000000000002</v>
      </c>
      <c r="C6" s="57">
        <v>0.66200000000000003</v>
      </c>
      <c r="E6" s="53" t="s">
        <v>3</v>
      </c>
      <c r="F6" s="58">
        <v>0.88200000000000001</v>
      </c>
      <c r="G6" s="58">
        <v>0.873</v>
      </c>
      <c r="H6" s="58">
        <v>0.86299999999999999</v>
      </c>
      <c r="I6" s="58"/>
      <c r="J6" s="58"/>
      <c r="K6" s="58"/>
      <c r="M6" s="53" t="s">
        <v>3</v>
      </c>
      <c r="N6" s="58">
        <v>0.68</v>
      </c>
      <c r="O6" s="58">
        <v>0.55500000000000005</v>
      </c>
      <c r="P6" s="58">
        <v>0.61399999999999999</v>
      </c>
      <c r="Q6" s="58"/>
      <c r="R6" s="58"/>
      <c r="S6" s="58"/>
    </row>
    <row r="7" spans="1:19" x14ac:dyDescent="0.3">
      <c r="A7" s="53">
        <v>5</v>
      </c>
      <c r="B7" s="57">
        <v>0.34699999999999998</v>
      </c>
      <c r="C7" s="57">
        <v>0.65300000000000002</v>
      </c>
      <c r="E7" s="53" t="s">
        <v>4</v>
      </c>
      <c r="F7" s="58">
        <v>0.83699999999999997</v>
      </c>
      <c r="G7" s="58">
        <v>0.84499999999999997</v>
      </c>
      <c r="H7" s="58">
        <v>0.77100000000000002</v>
      </c>
      <c r="I7" s="58">
        <v>0.92400000000000004</v>
      </c>
      <c r="J7" s="58"/>
      <c r="K7" s="58"/>
      <c r="M7" s="53" t="s">
        <v>4</v>
      </c>
      <c r="N7" s="58">
        <v>0.627</v>
      </c>
      <c r="O7" s="58">
        <v>0.53300000000000003</v>
      </c>
      <c r="P7" s="58">
        <v>0.52500000000000002</v>
      </c>
      <c r="Q7" s="58">
        <v>0.747</v>
      </c>
      <c r="R7" s="58"/>
      <c r="S7" s="58"/>
    </row>
    <row r="8" spans="1:19" x14ac:dyDescent="0.3">
      <c r="A8" s="53">
        <v>6</v>
      </c>
      <c r="B8" s="57">
        <v>0.26600000000000001</v>
      </c>
      <c r="C8" s="57">
        <v>0.73399999999999999</v>
      </c>
      <c r="E8" s="53" t="s">
        <v>5</v>
      </c>
      <c r="F8" s="58">
        <v>0.78600000000000003</v>
      </c>
      <c r="G8" s="58">
        <v>0.79</v>
      </c>
      <c r="H8" s="58">
        <v>0.79500000000000004</v>
      </c>
      <c r="I8" s="58">
        <v>0.88800000000000001</v>
      </c>
      <c r="J8" s="58">
        <v>0.86099999999999999</v>
      </c>
      <c r="K8" s="58"/>
      <c r="M8" s="53" t="s">
        <v>5</v>
      </c>
      <c r="N8" s="58">
        <v>0.55100000000000005</v>
      </c>
      <c r="O8" s="58">
        <v>0.52900000000000003</v>
      </c>
      <c r="P8" s="58">
        <v>0.56299999999999994</v>
      </c>
      <c r="Q8" s="58">
        <v>0.66600000000000004</v>
      </c>
      <c r="R8" s="58">
        <v>0.63100000000000001</v>
      </c>
      <c r="S8" s="58"/>
    </row>
    <row r="9" spans="1:19" x14ac:dyDescent="0.3">
      <c r="A9" s="53">
        <v>7</v>
      </c>
      <c r="B9" s="57">
        <v>5.7000000000000002E-2</v>
      </c>
      <c r="C9" s="57">
        <v>0.94299999999999995</v>
      </c>
      <c r="E9" s="53" t="s">
        <v>6</v>
      </c>
      <c r="F9" s="58">
        <v>0.67900000000000005</v>
      </c>
      <c r="G9" s="58">
        <v>0.79600000000000004</v>
      </c>
      <c r="H9" s="58">
        <v>0.80500000000000005</v>
      </c>
      <c r="I9" s="58">
        <v>0.84399999999999997</v>
      </c>
      <c r="J9" s="58">
        <v>0.755</v>
      </c>
      <c r="K9" s="58">
        <v>0.81799999999999995</v>
      </c>
      <c r="M9" s="53" t="s">
        <v>6</v>
      </c>
      <c r="N9" s="58">
        <v>0.27900000000000003</v>
      </c>
      <c r="O9" s="58">
        <v>0.438</v>
      </c>
      <c r="P9" s="58">
        <v>0.39800000000000002</v>
      </c>
      <c r="Q9" s="58">
        <v>0.34100000000000003</v>
      </c>
      <c r="R9" s="58">
        <v>0.309</v>
      </c>
      <c r="S9" s="58">
        <v>0.379</v>
      </c>
    </row>
    <row r="11" spans="1:19" x14ac:dyDescent="0.3">
      <c r="E11" s="61" t="s">
        <v>78</v>
      </c>
      <c r="F11" s="61"/>
      <c r="G11" s="61"/>
      <c r="H11" s="61"/>
      <c r="I11" s="61"/>
      <c r="J11" s="61"/>
      <c r="K11" s="61"/>
      <c r="M11" s="61" t="s">
        <v>80</v>
      </c>
      <c r="N11" s="61"/>
      <c r="O11" s="61"/>
      <c r="P11" s="61"/>
      <c r="Q11" s="61"/>
      <c r="R11" s="61"/>
      <c r="S11" s="61"/>
    </row>
    <row r="12" spans="1:19" x14ac:dyDescent="0.3">
      <c r="F12" s="56" t="s">
        <v>0</v>
      </c>
      <c r="G12" s="56" t="s">
        <v>1</v>
      </c>
      <c r="H12" s="56" t="s">
        <v>2</v>
      </c>
      <c r="I12" s="56" t="s">
        <v>3</v>
      </c>
      <c r="J12" s="56" t="s">
        <v>4</v>
      </c>
      <c r="K12" s="56" t="s">
        <v>5</v>
      </c>
      <c r="N12" s="56" t="s">
        <v>0</v>
      </c>
      <c r="O12" s="56" t="s">
        <v>1</v>
      </c>
      <c r="P12" s="56" t="s">
        <v>2</v>
      </c>
      <c r="Q12" s="56" t="s">
        <v>3</v>
      </c>
      <c r="R12" s="56" t="s">
        <v>4</v>
      </c>
      <c r="S12" s="56" t="s">
        <v>5</v>
      </c>
    </row>
    <row r="13" spans="1:19" x14ac:dyDescent="0.3">
      <c r="E13" s="53" t="s">
        <v>0</v>
      </c>
      <c r="F13" s="58"/>
      <c r="G13" s="58"/>
      <c r="H13" s="58"/>
      <c r="I13" s="58"/>
      <c r="J13" s="58"/>
      <c r="K13" s="58"/>
      <c r="M13" s="53" t="s">
        <v>0</v>
      </c>
      <c r="N13" s="58"/>
      <c r="O13" s="58"/>
      <c r="P13" s="58"/>
      <c r="Q13" s="58"/>
      <c r="R13" s="58"/>
      <c r="S13" s="58"/>
    </row>
    <row r="14" spans="1:19" x14ac:dyDescent="0.3">
      <c r="E14" s="53" t="s">
        <v>1</v>
      </c>
      <c r="F14" s="58">
        <v>2.5999999999999999E-2</v>
      </c>
      <c r="G14" s="58"/>
      <c r="H14" s="58"/>
      <c r="I14" s="58"/>
      <c r="J14" s="58"/>
      <c r="K14" s="58"/>
      <c r="M14" s="53" t="s">
        <v>1</v>
      </c>
      <c r="N14" s="58">
        <v>2.8000000000000001E-2</v>
      </c>
      <c r="O14" s="58"/>
      <c r="P14" s="58"/>
      <c r="Q14" s="58"/>
      <c r="R14" s="58"/>
      <c r="S14" s="58"/>
    </row>
    <row r="15" spans="1:19" x14ac:dyDescent="0.3">
      <c r="E15" s="53" t="s">
        <v>2</v>
      </c>
      <c r="F15" s="58">
        <v>0.02</v>
      </c>
      <c r="G15" s="58">
        <v>2.1000000000000001E-2</v>
      </c>
      <c r="H15" s="58"/>
      <c r="I15" s="58"/>
      <c r="J15" s="58"/>
      <c r="K15" s="58"/>
      <c r="M15" s="53" t="s">
        <v>2</v>
      </c>
      <c r="N15" s="58">
        <v>2.3E-2</v>
      </c>
      <c r="O15" s="58">
        <v>2.1000000000000001E-2</v>
      </c>
      <c r="P15" s="58"/>
      <c r="Q15" s="58"/>
      <c r="R15" s="58"/>
      <c r="S15" s="58"/>
    </row>
    <row r="16" spans="1:19" x14ac:dyDescent="0.3">
      <c r="E16" s="53" t="s">
        <v>3</v>
      </c>
      <c r="F16" s="58">
        <v>2.3E-2</v>
      </c>
      <c r="G16" s="58">
        <v>0.03</v>
      </c>
      <c r="H16" s="58">
        <v>2.8000000000000001E-2</v>
      </c>
      <c r="I16" s="58"/>
      <c r="J16" s="58"/>
      <c r="K16" s="58"/>
      <c r="M16" s="53" t="s">
        <v>3</v>
      </c>
      <c r="N16" s="58">
        <v>2.1999999999999999E-2</v>
      </c>
      <c r="O16" s="58">
        <v>2.8000000000000001E-2</v>
      </c>
      <c r="P16" s="58">
        <v>2.5000000000000001E-2</v>
      </c>
      <c r="Q16" s="58"/>
      <c r="R16" s="58"/>
      <c r="S16" s="58"/>
    </row>
    <row r="17" spans="5:19" x14ac:dyDescent="0.3">
      <c r="E17" s="53" t="s">
        <v>4</v>
      </c>
      <c r="F17" s="58">
        <v>2.8000000000000001E-2</v>
      </c>
      <c r="G17" s="58">
        <v>3.3000000000000002E-2</v>
      </c>
      <c r="H17" s="58">
        <v>3.6999999999999998E-2</v>
      </c>
      <c r="I17" s="58">
        <v>1.7000000000000001E-2</v>
      </c>
      <c r="J17" s="58"/>
      <c r="K17" s="58"/>
      <c r="M17" s="53" t="s">
        <v>4</v>
      </c>
      <c r="N17" s="58">
        <v>2.4E-2</v>
      </c>
      <c r="O17" s="58">
        <v>2.9000000000000001E-2</v>
      </c>
      <c r="P17" s="58">
        <v>2.9000000000000001E-2</v>
      </c>
      <c r="Q17" s="58">
        <v>1.7999999999999999E-2</v>
      </c>
      <c r="R17" s="58"/>
      <c r="S17" s="58"/>
    </row>
    <row r="18" spans="5:19" x14ac:dyDescent="0.3">
      <c r="E18" s="53" t="s">
        <v>5</v>
      </c>
      <c r="F18" s="58">
        <v>3.5000000000000003E-2</v>
      </c>
      <c r="G18" s="58">
        <v>3.9E-2</v>
      </c>
      <c r="H18" s="58">
        <v>3.5000000000000003E-2</v>
      </c>
      <c r="I18" s="58">
        <v>2.3E-2</v>
      </c>
      <c r="J18" s="58">
        <v>2.5999999999999999E-2</v>
      </c>
      <c r="K18" s="58"/>
      <c r="M18" s="53" t="s">
        <v>5</v>
      </c>
      <c r="N18" s="58">
        <v>2.8000000000000001E-2</v>
      </c>
      <c r="O18" s="58">
        <v>2.9000000000000001E-2</v>
      </c>
      <c r="P18" s="58">
        <v>2.8000000000000001E-2</v>
      </c>
      <c r="Q18" s="58">
        <v>2.1999999999999999E-2</v>
      </c>
      <c r="R18" s="58">
        <v>2.4E-2</v>
      </c>
      <c r="S18" s="58"/>
    </row>
    <row r="19" spans="5:19" x14ac:dyDescent="0.3">
      <c r="E19" s="53" t="s">
        <v>6</v>
      </c>
      <c r="F19" s="58">
        <v>7.8E-2</v>
      </c>
      <c r="G19" s="58">
        <v>5.5E-2</v>
      </c>
      <c r="H19" s="58">
        <v>5.6000000000000001E-2</v>
      </c>
      <c r="I19" s="58">
        <v>0.17399999999999999</v>
      </c>
      <c r="J19" s="58">
        <v>6.6000000000000003E-2</v>
      </c>
      <c r="K19" s="58">
        <v>5.3999999999999999E-2</v>
      </c>
      <c r="M19" s="53" t="s">
        <v>6</v>
      </c>
      <c r="N19" s="58">
        <v>3.7999999999999999E-2</v>
      </c>
      <c r="O19" s="58">
        <v>3.3000000000000002E-2</v>
      </c>
      <c r="P19" s="58">
        <v>3.4000000000000002E-2</v>
      </c>
      <c r="Q19" s="58">
        <v>3.5999999999999997E-2</v>
      </c>
      <c r="R19" s="58">
        <v>3.5999999999999997E-2</v>
      </c>
      <c r="S19" s="58">
        <v>3.4000000000000002E-2</v>
      </c>
    </row>
    <row r="21" spans="5:19" x14ac:dyDescent="0.3">
      <c r="F21" s="62" t="s">
        <v>3</v>
      </c>
      <c r="G21" s="62"/>
    </row>
    <row r="22" spans="5:19" x14ac:dyDescent="0.3">
      <c r="E22" s="59" t="s">
        <v>81</v>
      </c>
      <c r="F22" s="56">
        <v>0</v>
      </c>
      <c r="G22" s="56">
        <v>1</v>
      </c>
    </row>
    <row r="23" spans="5:19" x14ac:dyDescent="0.3">
      <c r="E23" s="59">
        <v>0</v>
      </c>
      <c r="F23" s="58">
        <v>5.7000000000000002E-2</v>
      </c>
      <c r="G23" s="60">
        <v>0</v>
      </c>
      <c r="H23" s="53" t="s">
        <v>82</v>
      </c>
    </row>
    <row r="24" spans="5:19" x14ac:dyDescent="0.3">
      <c r="E24" s="59">
        <v>1</v>
      </c>
      <c r="F24" s="58">
        <v>0.28999999999999998</v>
      </c>
      <c r="G24" s="58">
        <v>0.65300000000000002</v>
      </c>
    </row>
  </sheetData>
  <mergeCells count="6">
    <mergeCell ref="M1:S1"/>
    <mergeCell ref="M11:S11"/>
    <mergeCell ref="F21:G21"/>
    <mergeCell ref="A1:C1"/>
    <mergeCell ref="E1:K1"/>
    <mergeCell ref="E11:K11"/>
  </mergeCells>
  <phoneticPr fontId="19" type="noConversion"/>
  <conditionalFormatting sqref="F13:S1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:S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>
      <selection activeCell="A11" sqref="A11:XFD23"/>
    </sheetView>
  </sheetViews>
  <sheetFormatPr defaultRowHeight="13.8" x14ac:dyDescent="0.3"/>
  <cols>
    <col min="2" max="2" width="11.6640625" customWidth="1"/>
    <col min="3" max="3" width="9.6640625" bestFit="1" customWidth="1"/>
    <col min="4" max="4" width="6.88671875" bestFit="1" customWidth="1"/>
    <col min="5" max="5" width="11.5546875" bestFit="1" customWidth="1"/>
    <col min="6" max="6" width="11.44140625" customWidth="1"/>
    <col min="9" max="9" width="11.33203125" customWidth="1"/>
  </cols>
  <sheetData>
    <row r="1" spans="1:7" ht="15.6" x14ac:dyDescent="0.3">
      <c r="A1" s="63" t="s">
        <v>26</v>
      </c>
      <c r="B1" s="63"/>
      <c r="C1" s="63"/>
      <c r="D1" s="63"/>
      <c r="E1" s="63"/>
      <c r="F1" s="63"/>
    </row>
    <row r="2" spans="1:7" ht="15.6" x14ac:dyDescent="0.3">
      <c r="A2" s="11"/>
      <c r="B2" s="11"/>
      <c r="C2" s="11"/>
      <c r="D2" s="11"/>
      <c r="E2" s="11"/>
      <c r="F2" s="11"/>
    </row>
    <row r="3" spans="1:7" ht="26.4" x14ac:dyDescent="0.3">
      <c r="A3" s="27" t="s">
        <v>8</v>
      </c>
      <c r="B3" s="27" t="s">
        <v>60</v>
      </c>
      <c r="C3" s="27" t="s">
        <v>45</v>
      </c>
      <c r="D3" s="27" t="s">
        <v>7</v>
      </c>
      <c r="E3" s="27" t="s">
        <v>42</v>
      </c>
      <c r="F3" s="27" t="s">
        <v>43</v>
      </c>
    </row>
    <row r="4" spans="1:7" x14ac:dyDescent="0.3">
      <c r="A4">
        <v>1</v>
      </c>
      <c r="B4" s="1">
        <v>1.629</v>
      </c>
      <c r="C4" s="1">
        <v>4.3280000000000003</v>
      </c>
      <c r="D4">
        <v>0</v>
      </c>
      <c r="E4" s="1">
        <f xml:space="preserve"> B4 + (C4*D4)</f>
        <v>1.629</v>
      </c>
      <c r="F4" s="1">
        <f>EXP(E4) / (1+EXP(E4))</f>
        <v>0.83603260274674329</v>
      </c>
      <c r="G4" s="1">
        <f>1-F4</f>
        <v>0.16396739725325671</v>
      </c>
    </row>
    <row r="5" spans="1:7" x14ac:dyDescent="0.3">
      <c r="A5">
        <v>7</v>
      </c>
      <c r="B5" s="1">
        <v>5.9619999999999997</v>
      </c>
      <c r="C5" s="1">
        <v>3.2829999999999999</v>
      </c>
      <c r="D5">
        <v>0</v>
      </c>
      <c r="E5" s="1">
        <f xml:space="preserve"> B5 + (C5*D5)</f>
        <v>5.9619999999999997</v>
      </c>
      <c r="F5" s="1">
        <f>EXP(E5) / (1+EXP(E5))</f>
        <v>0.99743185504551157</v>
      </c>
    </row>
    <row r="6" spans="1:7" x14ac:dyDescent="0.3">
      <c r="B6" s="2"/>
      <c r="C6" s="2"/>
      <c r="D6" s="2"/>
    </row>
    <row r="7" spans="1:7" ht="26.4" x14ac:dyDescent="0.3">
      <c r="A7" s="28" t="s">
        <v>8</v>
      </c>
      <c r="B7" s="28" t="s">
        <v>46</v>
      </c>
      <c r="C7" s="28" t="s">
        <v>47</v>
      </c>
      <c r="D7" s="27" t="s">
        <v>7</v>
      </c>
      <c r="E7" s="27" t="s">
        <v>42</v>
      </c>
      <c r="F7" s="27" t="s">
        <v>43</v>
      </c>
    </row>
    <row r="8" spans="1:7" x14ac:dyDescent="0.3">
      <c r="A8">
        <v>1</v>
      </c>
      <c r="B8" s="1">
        <v>-0.376</v>
      </c>
      <c r="C8" s="1">
        <v>4.3280000000000003</v>
      </c>
      <c r="D8">
        <v>0</v>
      </c>
      <c r="E8" s="1">
        <f>C8*(D8-B8)</f>
        <v>1.6273280000000001</v>
      </c>
      <c r="F8" s="1">
        <f>EXP(E8) / (1+EXP(E8))</f>
        <v>0.83580327269758292</v>
      </c>
    </row>
    <row r="9" spans="1:7" x14ac:dyDescent="0.3">
      <c r="A9">
        <v>7</v>
      </c>
      <c r="B9" s="1">
        <v>-1.8160000000000001</v>
      </c>
      <c r="C9" s="1">
        <v>3.2829999999999999</v>
      </c>
      <c r="D9">
        <v>0</v>
      </c>
      <c r="E9" s="1">
        <f>C9*(D9-B9)</f>
        <v>5.9619280000000003</v>
      </c>
      <c r="F9" s="1">
        <f>EXP(E9) / (1+EXP(E9))</f>
        <v>0.99743167060733584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zoomScale="115" zoomScaleNormal="115" workbookViewId="0">
      <selection activeCell="M13" sqref="M13"/>
    </sheetView>
  </sheetViews>
  <sheetFormatPr defaultColWidth="9.109375" defaultRowHeight="13.2" x14ac:dyDescent="0.25"/>
  <cols>
    <col min="1" max="1" width="23.109375" style="3" bestFit="1" customWidth="1"/>
    <col min="2" max="2" width="10.109375" style="3" customWidth="1"/>
    <col min="3" max="3" width="10" style="3" customWidth="1"/>
    <col min="4" max="4" width="4.33203125" style="3" customWidth="1"/>
    <col min="5" max="6" width="9.109375" style="3"/>
    <col min="7" max="7" width="4.6640625" style="3" customWidth="1"/>
    <col min="8" max="8" width="8.6640625" style="3" bestFit="1" customWidth="1"/>
    <col min="9" max="9" width="8.33203125" style="3" bestFit="1" customWidth="1"/>
    <col min="10" max="10" width="8.33203125" style="3" customWidth="1"/>
    <col min="11" max="11" width="4.33203125" style="3" customWidth="1"/>
    <col min="12" max="12" width="12.33203125" style="3" customWidth="1"/>
    <col min="13" max="13" width="11.5546875" style="3" bestFit="1" customWidth="1"/>
    <col min="14" max="16384" width="9.109375" style="3"/>
  </cols>
  <sheetData>
    <row r="1" spans="1:11" customFormat="1" ht="26.4" customHeight="1" x14ac:dyDescent="0.3">
      <c r="A1" s="64" t="s">
        <v>38</v>
      </c>
      <c r="B1" s="64"/>
      <c r="C1" s="64"/>
      <c r="D1" s="3"/>
      <c r="E1" s="65" t="s">
        <v>39</v>
      </c>
      <c r="F1" s="65"/>
      <c r="G1" s="65"/>
      <c r="H1" s="65"/>
      <c r="I1" s="65"/>
      <c r="J1" s="65"/>
    </row>
    <row r="2" spans="1:11" x14ac:dyDescent="0.25">
      <c r="A2" s="19" t="s">
        <v>36</v>
      </c>
      <c r="B2" s="20">
        <v>0</v>
      </c>
      <c r="C2" s="7"/>
      <c r="D2" s="7"/>
      <c r="E2" s="21"/>
      <c r="F2" s="21"/>
      <c r="G2" s="21"/>
      <c r="H2" s="7"/>
      <c r="I2" s="7"/>
      <c r="J2" s="7"/>
      <c r="K2" s="7"/>
    </row>
    <row r="3" spans="1:11" x14ac:dyDescent="0.25">
      <c r="A3" s="19" t="s">
        <v>37</v>
      </c>
      <c r="B3" s="21">
        <v>1</v>
      </c>
      <c r="C3" s="21"/>
      <c r="D3" s="21"/>
      <c r="E3" s="21"/>
      <c r="F3" s="21"/>
      <c r="G3" s="21"/>
      <c r="H3" s="21"/>
      <c r="I3" s="21"/>
      <c r="J3" s="21"/>
    </row>
    <row r="4" spans="1:11" x14ac:dyDescent="0.25">
      <c r="A4" s="19" t="s">
        <v>48</v>
      </c>
      <c r="B4" s="21">
        <v>3.29</v>
      </c>
      <c r="C4" s="21"/>
      <c r="D4" s="21"/>
      <c r="E4" s="21"/>
      <c r="F4" s="21"/>
      <c r="G4" s="21"/>
      <c r="H4" s="21"/>
      <c r="I4" s="21"/>
      <c r="J4" s="21"/>
    </row>
    <row r="5" spans="1:11" ht="28.2" customHeight="1" x14ac:dyDescent="0.25">
      <c r="A5" s="66" t="s">
        <v>91</v>
      </c>
      <c r="B5" s="67"/>
      <c r="C5" s="67"/>
      <c r="D5" s="67"/>
      <c r="E5" s="67"/>
      <c r="F5" s="67"/>
      <c r="G5" s="67"/>
      <c r="H5" s="67"/>
      <c r="I5" s="67"/>
      <c r="J5" s="67"/>
    </row>
    <row r="6" spans="1:11" s="4" customFormat="1" x14ac:dyDescent="0.25">
      <c r="A6" s="19"/>
      <c r="B6" s="68" t="s">
        <v>9</v>
      </c>
      <c r="C6" s="68"/>
      <c r="D6" s="7"/>
      <c r="E6" s="68" t="s">
        <v>30</v>
      </c>
      <c r="F6" s="68"/>
      <c r="G6" s="19"/>
      <c r="H6" s="68" t="s">
        <v>31</v>
      </c>
      <c r="I6" s="68"/>
      <c r="J6" s="68"/>
      <c r="K6" s="5"/>
    </row>
    <row r="7" spans="1:11" s="4" customFormat="1" ht="14.4" x14ac:dyDescent="0.3">
      <c r="A7" s="22" t="s">
        <v>8</v>
      </c>
      <c r="B7" s="18" t="s">
        <v>10</v>
      </c>
      <c r="C7" s="18" t="s">
        <v>11</v>
      </c>
      <c r="D7" s="18"/>
      <c r="E7" s="18" t="s">
        <v>12</v>
      </c>
      <c r="F7" s="18" t="s">
        <v>13</v>
      </c>
      <c r="G7" s="22"/>
      <c r="H7" s="23" t="s">
        <v>10</v>
      </c>
      <c r="I7" s="18" t="s">
        <v>11</v>
      </c>
      <c r="J7" s="18" t="s">
        <v>14</v>
      </c>
      <c r="K7" s="5"/>
    </row>
    <row r="8" spans="1:11" x14ac:dyDescent="0.25">
      <c r="A8" s="21" t="s">
        <v>0</v>
      </c>
      <c r="B8" s="24">
        <v>4.3280000000000003</v>
      </c>
      <c r="C8" s="24">
        <v>-1.629</v>
      </c>
      <c r="D8" s="25"/>
      <c r="E8" s="24">
        <f>B8*SQRT($B$3)</f>
        <v>4.3280000000000003</v>
      </c>
      <c r="F8" s="25">
        <f>((C8-(B8*$B$2))/(B8*SQRT($B$3)))</f>
        <v>-0.37638632162661734</v>
      </c>
      <c r="G8" s="21"/>
      <c r="H8" s="24">
        <f t="shared" ref="H8:H14" si="0">(B8*SQRT($B$3))/SQRT((B8*B8*$B$3)+$B$4)</f>
        <v>0.92228039084553404</v>
      </c>
      <c r="I8" s="24">
        <f t="shared" ref="I8:I14" si="1">C8/SQRT((B8*B8*$B$3)+$B$4)</f>
        <v>-0.34713372381870955</v>
      </c>
      <c r="J8" s="24">
        <f>H8*H8</f>
        <v>0.85060111933819105</v>
      </c>
      <c r="K8" s="6"/>
    </row>
    <row r="9" spans="1:11" x14ac:dyDescent="0.25">
      <c r="A9" s="21" t="s">
        <v>1</v>
      </c>
      <c r="B9" s="24">
        <v>4.9779999999999998</v>
      </c>
      <c r="C9" s="24">
        <v>-5.202</v>
      </c>
      <c r="D9" s="25"/>
      <c r="E9" s="24">
        <f t="shared" ref="E9:E14" si="2">B9*SQRT($B$3)</f>
        <v>4.9779999999999998</v>
      </c>
      <c r="F9" s="25">
        <f t="shared" ref="F9:F14" si="3">((C9-(B9*$B$2))/(B9*SQRT($B$3)))</f>
        <v>-1.0449979911611089</v>
      </c>
      <c r="G9" s="21"/>
      <c r="H9" s="24">
        <f t="shared" si="0"/>
        <v>0.93957173136250782</v>
      </c>
      <c r="I9" s="24">
        <f t="shared" si="1"/>
        <v>-0.98185057182558577</v>
      </c>
      <c r="J9" s="24">
        <f t="shared" ref="J9:J14" si="4">H9*H9</f>
        <v>0.88279503837554052</v>
      </c>
      <c r="K9" s="6"/>
    </row>
    <row r="10" spans="1:11" x14ac:dyDescent="0.25">
      <c r="A10" s="21" t="s">
        <v>2</v>
      </c>
      <c r="B10" s="24">
        <v>4.3230000000000004</v>
      </c>
      <c r="C10" s="24">
        <v>-3.4620000000000002</v>
      </c>
      <c r="D10" s="25"/>
      <c r="E10" s="24">
        <f t="shared" si="2"/>
        <v>4.3230000000000004</v>
      </c>
      <c r="F10" s="25">
        <f t="shared" si="3"/>
        <v>-0.8008327550312283</v>
      </c>
      <c r="G10" s="21"/>
      <c r="H10" s="24">
        <f t="shared" si="0"/>
        <v>0.92212097424095629</v>
      </c>
      <c r="I10" s="24">
        <f t="shared" si="1"/>
        <v>-0.73846468027346535</v>
      </c>
      <c r="J10" s="24">
        <f t="shared" si="4"/>
        <v>0.8503070911350904</v>
      </c>
      <c r="K10" s="6"/>
    </row>
    <row r="11" spans="1:11" x14ac:dyDescent="0.25">
      <c r="A11" s="21" t="s">
        <v>3</v>
      </c>
      <c r="B11" s="24">
        <v>7.5110000000000001</v>
      </c>
      <c r="C11" s="24">
        <v>-3.12</v>
      </c>
      <c r="D11" s="25"/>
      <c r="E11" s="24">
        <f t="shared" si="2"/>
        <v>7.5110000000000001</v>
      </c>
      <c r="F11" s="25">
        <f t="shared" si="3"/>
        <v>-0.41539076021834642</v>
      </c>
      <c r="G11" s="21"/>
      <c r="H11" s="24">
        <f t="shared" si="0"/>
        <v>0.97205753381742088</v>
      </c>
      <c r="I11" s="24">
        <f t="shared" si="1"/>
        <v>-0.40378371794838946</v>
      </c>
      <c r="J11" s="24">
        <f t="shared" si="4"/>
        <v>0.94489584905120638</v>
      </c>
      <c r="K11" s="6"/>
    </row>
    <row r="12" spans="1:11" x14ac:dyDescent="0.25">
      <c r="A12" s="21" t="s">
        <v>4</v>
      </c>
      <c r="B12" s="24">
        <v>4.2480000000000002</v>
      </c>
      <c r="C12" s="24">
        <v>-1.833</v>
      </c>
      <c r="D12" s="25"/>
      <c r="E12" s="24">
        <f t="shared" si="2"/>
        <v>4.2480000000000002</v>
      </c>
      <c r="F12" s="25">
        <f t="shared" si="3"/>
        <v>-0.43149717514124292</v>
      </c>
      <c r="G12" s="21"/>
      <c r="H12" s="24">
        <f t="shared" si="0"/>
        <v>0.91967219168643921</v>
      </c>
      <c r="I12" s="24">
        <f t="shared" si="1"/>
        <v>-0.39683595276865419</v>
      </c>
      <c r="J12" s="24">
        <f t="shared" si="4"/>
        <v>0.84579694016133855</v>
      </c>
      <c r="K12" s="6"/>
    </row>
    <row r="13" spans="1:11" x14ac:dyDescent="0.25">
      <c r="A13" s="21" t="s">
        <v>5</v>
      </c>
      <c r="B13" s="24">
        <v>3.4510000000000001</v>
      </c>
      <c r="C13" s="24">
        <v>-2.4420000000000002</v>
      </c>
      <c r="D13" s="25"/>
      <c r="E13" s="24">
        <f t="shared" si="2"/>
        <v>3.4510000000000001</v>
      </c>
      <c r="F13" s="25">
        <f t="shared" si="3"/>
        <v>-0.70762097942625335</v>
      </c>
      <c r="G13" s="21"/>
      <c r="H13" s="24">
        <f t="shared" si="0"/>
        <v>0.88518026497865643</v>
      </c>
      <c r="I13" s="24">
        <f t="shared" si="1"/>
        <v>-0.62637212607298731</v>
      </c>
      <c r="J13" s="24">
        <f t="shared" si="4"/>
        <v>0.78354410150768439</v>
      </c>
      <c r="K13" s="6"/>
    </row>
    <row r="14" spans="1:11" x14ac:dyDescent="0.25">
      <c r="A14" s="21" t="s">
        <v>6</v>
      </c>
      <c r="B14" s="24">
        <v>3.2829999999999999</v>
      </c>
      <c r="C14" s="24">
        <v>-5.9619999999999997</v>
      </c>
      <c r="D14" s="25"/>
      <c r="E14" s="24">
        <f t="shared" si="2"/>
        <v>3.2829999999999999</v>
      </c>
      <c r="F14" s="25">
        <f t="shared" si="3"/>
        <v>-1.8160219311605239</v>
      </c>
      <c r="G14" s="21"/>
      <c r="H14" s="24">
        <f t="shared" si="0"/>
        <v>0.87529274577129046</v>
      </c>
      <c r="I14" s="24">
        <f t="shared" si="1"/>
        <v>-1.5895508225063764</v>
      </c>
      <c r="J14" s="24">
        <f t="shared" si="4"/>
        <v>0.76613739079984489</v>
      </c>
      <c r="K14" s="6"/>
    </row>
    <row r="15" spans="1:1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6">
    <mergeCell ref="A1:C1"/>
    <mergeCell ref="E1:J1"/>
    <mergeCell ref="A5:J5"/>
    <mergeCell ref="B6:C6"/>
    <mergeCell ref="E6:F6"/>
    <mergeCell ref="H6:J6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15" zoomScaleNormal="115" workbookViewId="0">
      <selection activeCell="A9" sqref="A9:XFD25"/>
    </sheetView>
  </sheetViews>
  <sheetFormatPr defaultColWidth="9.109375" defaultRowHeight="14.4" x14ac:dyDescent="0.3"/>
  <cols>
    <col min="1" max="1" width="29.21875" style="12" customWidth="1"/>
    <col min="2" max="2" width="11.5546875" style="12" bestFit="1" customWidth="1"/>
    <col min="3" max="3" width="12.109375" style="12" bestFit="1" customWidth="1"/>
    <col min="4" max="4" width="12.109375" style="12" customWidth="1"/>
    <col min="5" max="5" width="11.33203125" style="12" customWidth="1"/>
    <col min="6" max="6" width="8.33203125" style="12" customWidth="1"/>
    <col min="7" max="7" width="13.5546875" style="13" bestFit="1" customWidth="1"/>
    <col min="8" max="8" width="9.109375" style="12"/>
    <col min="9" max="9" width="4.109375" style="12" customWidth="1"/>
    <col min="10" max="16384" width="9.109375" style="12"/>
  </cols>
  <sheetData>
    <row r="1" spans="1:8" ht="26.1" customHeight="1" x14ac:dyDescent="0.3">
      <c r="A1" s="64" t="s">
        <v>38</v>
      </c>
      <c r="B1" s="64"/>
      <c r="C1" s="64"/>
      <c r="D1" s="64"/>
      <c r="E1" s="69" t="s">
        <v>39</v>
      </c>
      <c r="F1" s="69"/>
      <c r="G1" s="69"/>
    </row>
    <row r="2" spans="1:8" ht="26.1" customHeight="1" x14ac:dyDescent="0.3">
      <c r="A2" s="70" t="s">
        <v>61</v>
      </c>
      <c r="B2" s="72" t="s">
        <v>62</v>
      </c>
      <c r="C2" s="72"/>
      <c r="D2" s="72"/>
      <c r="E2" s="72"/>
      <c r="F2" s="72"/>
      <c r="G2" s="72"/>
    </row>
    <row r="3" spans="1:8" ht="31.95" customHeight="1" x14ac:dyDescent="0.3">
      <c r="A3" s="71"/>
      <c r="B3" s="30" t="s">
        <v>49</v>
      </c>
      <c r="C3" s="39" t="s">
        <v>50</v>
      </c>
      <c r="D3" s="29" t="s">
        <v>35</v>
      </c>
      <c r="E3" s="29" t="s">
        <v>63</v>
      </c>
      <c r="F3" s="29" t="s">
        <v>40</v>
      </c>
      <c r="G3" s="31" t="s">
        <v>41</v>
      </c>
      <c r="H3" s="16"/>
    </row>
    <row r="4" spans="1:8" x14ac:dyDescent="0.3">
      <c r="A4" s="16"/>
      <c r="B4" s="16"/>
      <c r="C4" s="16"/>
      <c r="D4" s="16"/>
      <c r="E4" s="16"/>
      <c r="F4" s="16"/>
      <c r="G4" s="17"/>
      <c r="H4" s="16"/>
    </row>
    <row r="5" spans="1:8" x14ac:dyDescent="0.3">
      <c r="A5" s="12" t="s">
        <v>33</v>
      </c>
      <c r="B5" s="14">
        <v>-1464.4570000000001</v>
      </c>
      <c r="C5" s="12">
        <v>8</v>
      </c>
      <c r="D5" s="14">
        <f>B5*-2</f>
        <v>2928.9140000000002</v>
      </c>
      <c r="E5" s="14"/>
    </row>
    <row r="6" spans="1:8" x14ac:dyDescent="0.3">
      <c r="A6" s="12" t="s">
        <v>34</v>
      </c>
      <c r="B6" s="14">
        <v>-1454.634</v>
      </c>
      <c r="C6" s="12">
        <v>14</v>
      </c>
      <c r="D6" s="14">
        <f>B6*-2</f>
        <v>2909.268</v>
      </c>
      <c r="E6" s="14"/>
    </row>
    <row r="7" spans="1:8" x14ac:dyDescent="0.3">
      <c r="A7" s="15" t="s">
        <v>32</v>
      </c>
      <c r="B7" s="14"/>
      <c r="D7" s="14"/>
      <c r="E7" s="14">
        <f>D5-D6</f>
        <v>19.646000000000186</v>
      </c>
      <c r="F7" s="12">
        <f>C6-C5</f>
        <v>6</v>
      </c>
      <c r="G7" s="13">
        <f>CHIDIST(E7,F7)</f>
        <v>3.2009762816018112E-3</v>
      </c>
    </row>
    <row r="8" spans="1:8" x14ac:dyDescent="0.3">
      <c r="B8" s="14"/>
      <c r="D8" s="14"/>
      <c r="E8" s="14"/>
    </row>
    <row r="10" spans="1:8" x14ac:dyDescent="0.3">
      <c r="A10" s="15"/>
      <c r="E10" s="14"/>
    </row>
    <row r="13" spans="1:8" x14ac:dyDescent="0.3">
      <c r="A13" s="15"/>
      <c r="E13" s="14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39"/>
  <sheetViews>
    <sheetView zoomScale="130" zoomScaleNormal="130" workbookViewId="0">
      <selection activeCell="C13" sqref="C13"/>
    </sheetView>
  </sheetViews>
  <sheetFormatPr defaultColWidth="9.109375" defaultRowHeight="15.6" x14ac:dyDescent="0.3"/>
  <cols>
    <col min="1" max="1" width="9.109375" style="40"/>
    <col min="2" max="2" width="45.44140625" style="40" bestFit="1" customWidth="1"/>
    <col min="3" max="3" width="1.6640625" style="40" customWidth="1"/>
    <col min="4" max="5" width="9.109375" style="41"/>
    <col min="6" max="6" width="1.6640625" style="40" customWidth="1"/>
    <col min="7" max="16384" width="9.109375" style="40"/>
  </cols>
  <sheetData>
    <row r="2" spans="2:8" s="42" customFormat="1" ht="23.25" customHeight="1" x14ac:dyDescent="0.3">
      <c r="B2" s="52"/>
      <c r="C2" s="47"/>
      <c r="D2" s="74" t="s">
        <v>72</v>
      </c>
      <c r="E2" s="74"/>
      <c r="F2" s="47"/>
      <c r="G2" s="74" t="s">
        <v>73</v>
      </c>
      <c r="H2" s="74"/>
    </row>
    <row r="3" spans="2:8" s="42" customFormat="1" x14ac:dyDescent="0.3">
      <c r="B3" s="73" t="s">
        <v>74</v>
      </c>
      <c r="D3" s="74" t="s">
        <v>10</v>
      </c>
      <c r="E3" s="74"/>
      <c r="G3" s="74" t="s">
        <v>66</v>
      </c>
      <c r="H3" s="74"/>
    </row>
    <row r="4" spans="2:8" x14ac:dyDescent="0.3">
      <c r="B4" s="73"/>
      <c r="C4" s="43"/>
      <c r="D4" s="45" t="s">
        <v>64</v>
      </c>
      <c r="E4" s="45" t="s">
        <v>65</v>
      </c>
      <c r="F4" s="44"/>
      <c r="G4" s="45" t="s">
        <v>64</v>
      </c>
      <c r="H4" s="45" t="s">
        <v>65</v>
      </c>
    </row>
    <row r="5" spans="2:8" x14ac:dyDescent="0.3">
      <c r="B5" s="42" t="s">
        <v>67</v>
      </c>
      <c r="C5" s="42"/>
      <c r="D5" s="41">
        <v>4.3280000000000003</v>
      </c>
      <c r="E5" s="41">
        <v>0.56000000000000005</v>
      </c>
      <c r="G5" s="41">
        <v>4.3280000000000003</v>
      </c>
      <c r="H5" s="41">
        <v>0.56000000000000005</v>
      </c>
    </row>
    <row r="6" spans="2:8" x14ac:dyDescent="0.3">
      <c r="B6" s="42" t="s">
        <v>19</v>
      </c>
      <c r="C6" s="42"/>
      <c r="D6" s="41">
        <v>4.9779999999999998</v>
      </c>
      <c r="E6" s="41">
        <v>0.80800000000000005</v>
      </c>
      <c r="G6" s="41">
        <v>4.9779999999999998</v>
      </c>
      <c r="H6" s="41">
        <v>0.80800000000000005</v>
      </c>
    </row>
    <row r="7" spans="2:8" x14ac:dyDescent="0.3">
      <c r="B7" s="42" t="s">
        <v>20</v>
      </c>
      <c r="C7" s="42"/>
      <c r="D7" s="41">
        <v>4.3230000000000004</v>
      </c>
      <c r="E7" s="41">
        <v>0.56999999999999995</v>
      </c>
      <c r="G7" s="41">
        <v>4.3230000000000004</v>
      </c>
      <c r="H7" s="41">
        <v>0.56999999999999995</v>
      </c>
    </row>
    <row r="8" spans="2:8" x14ac:dyDescent="0.3">
      <c r="B8" s="42" t="s">
        <v>68</v>
      </c>
      <c r="C8" s="42"/>
      <c r="D8" s="41">
        <v>7.5110000000000001</v>
      </c>
      <c r="E8" s="41">
        <v>1.696</v>
      </c>
      <c r="G8" s="41">
        <v>7.5110000000000001</v>
      </c>
      <c r="H8" s="41">
        <v>1.696</v>
      </c>
    </row>
    <row r="9" spans="2:8" x14ac:dyDescent="0.3">
      <c r="B9" s="42" t="s">
        <v>69</v>
      </c>
      <c r="C9" s="42"/>
      <c r="D9" s="41">
        <v>4.2480000000000002</v>
      </c>
      <c r="E9" s="41">
        <v>0.52700000000000002</v>
      </c>
      <c r="G9" s="41">
        <v>4.2480000000000002</v>
      </c>
      <c r="H9" s="41">
        <v>0.52700000000000002</v>
      </c>
    </row>
    <row r="10" spans="2:8" x14ac:dyDescent="0.3">
      <c r="B10" s="42" t="s">
        <v>70</v>
      </c>
      <c r="C10" s="42"/>
      <c r="D10" s="41">
        <v>3.4510000000000001</v>
      </c>
      <c r="E10" s="41">
        <v>0.40100000000000002</v>
      </c>
      <c r="G10" s="41">
        <v>3.4510000000000001</v>
      </c>
      <c r="H10" s="41">
        <v>0.40100000000000002</v>
      </c>
    </row>
    <row r="11" spans="2:8" x14ac:dyDescent="0.3">
      <c r="B11" s="42" t="s">
        <v>71</v>
      </c>
      <c r="C11" s="42"/>
      <c r="D11" s="41">
        <v>3.2829999999999999</v>
      </c>
      <c r="E11" s="41">
        <v>0.60099999999999998</v>
      </c>
      <c r="G11" s="41">
        <v>3.2829999999999999</v>
      </c>
      <c r="H11" s="41">
        <v>0.60099999999999998</v>
      </c>
    </row>
    <row r="12" spans="2:8" x14ac:dyDescent="0.3">
      <c r="B12" s="50"/>
      <c r="D12" s="51"/>
      <c r="E12" s="51"/>
      <c r="F12" s="50"/>
      <c r="G12" s="50"/>
      <c r="H12" s="50"/>
    </row>
    <row r="13" spans="2:8" x14ac:dyDescent="0.3">
      <c r="B13" s="73" t="s">
        <v>75</v>
      </c>
      <c r="D13" s="75" t="s">
        <v>44</v>
      </c>
      <c r="E13" s="75"/>
      <c r="G13" s="75" t="s">
        <v>17</v>
      </c>
      <c r="H13" s="75"/>
    </row>
    <row r="14" spans="2:8" x14ac:dyDescent="0.3">
      <c r="B14" s="73"/>
      <c r="C14" s="43"/>
      <c r="D14" s="45" t="s">
        <v>64</v>
      </c>
      <c r="E14" s="45" t="s">
        <v>65</v>
      </c>
      <c r="F14" s="44"/>
      <c r="G14" s="46" t="s">
        <v>64</v>
      </c>
      <c r="H14" s="46" t="s">
        <v>65</v>
      </c>
    </row>
    <row r="15" spans="2:8" x14ac:dyDescent="0.3">
      <c r="B15" s="42" t="s">
        <v>67</v>
      </c>
      <c r="C15" s="42"/>
      <c r="D15" s="41">
        <v>-1.629</v>
      </c>
      <c r="E15" s="41">
        <v>0.29499999999999998</v>
      </c>
      <c r="G15" s="41">
        <v>-0.376</v>
      </c>
      <c r="H15" s="41">
        <v>5.1999999999999998E-2</v>
      </c>
    </row>
    <row r="16" spans="2:8" x14ac:dyDescent="0.3">
      <c r="B16" s="42" t="s">
        <v>19</v>
      </c>
      <c r="C16" s="42"/>
      <c r="D16" s="41">
        <v>-5.202</v>
      </c>
      <c r="E16" s="41">
        <v>0.77</v>
      </c>
      <c r="G16" s="41">
        <v>-1.0449999999999999</v>
      </c>
      <c r="H16" s="41">
        <v>6.5000000000000002E-2</v>
      </c>
    </row>
    <row r="17" spans="2:8" x14ac:dyDescent="0.3">
      <c r="B17" s="42" t="s">
        <v>20</v>
      </c>
      <c r="C17" s="42"/>
      <c r="D17" s="41">
        <v>-3.4620000000000002</v>
      </c>
      <c r="E17" s="41">
        <v>0.441</v>
      </c>
      <c r="G17" s="41">
        <v>-0.80100000000000005</v>
      </c>
      <c r="H17" s="41">
        <v>5.8999999999999997E-2</v>
      </c>
    </row>
    <row r="18" spans="2:8" x14ac:dyDescent="0.3">
      <c r="B18" s="42" t="s">
        <v>68</v>
      </c>
      <c r="C18" s="42"/>
      <c r="D18" s="41">
        <v>-3.12</v>
      </c>
      <c r="E18" s="41">
        <v>0.74399999999999999</v>
      </c>
      <c r="G18" s="41">
        <v>-0.41499999999999998</v>
      </c>
      <c r="H18" s="41">
        <v>4.7E-2</v>
      </c>
    </row>
    <row r="19" spans="2:8" x14ac:dyDescent="0.3">
      <c r="B19" s="42" t="s">
        <v>69</v>
      </c>
      <c r="C19" s="42"/>
      <c r="D19" s="41">
        <v>-1.833</v>
      </c>
      <c r="E19" s="41">
        <v>0.29799999999999999</v>
      </c>
      <c r="G19" s="41">
        <v>-0.432</v>
      </c>
      <c r="H19" s="41">
        <v>5.1999999999999998E-2</v>
      </c>
    </row>
    <row r="20" spans="2:8" x14ac:dyDescent="0.3">
      <c r="B20" s="42" t="s">
        <v>70</v>
      </c>
      <c r="C20" s="42"/>
      <c r="D20" s="41">
        <v>-2.4420000000000002</v>
      </c>
      <c r="E20" s="41">
        <v>0.29199999999999998</v>
      </c>
      <c r="G20" s="41">
        <v>-0.70799999999999996</v>
      </c>
      <c r="H20" s="41">
        <v>0.06</v>
      </c>
    </row>
    <row r="21" spans="2:8" x14ac:dyDescent="0.3">
      <c r="B21" s="42" t="s">
        <v>71</v>
      </c>
      <c r="C21" s="42"/>
      <c r="D21" s="41">
        <v>-5.9619999999999997</v>
      </c>
      <c r="E21" s="41">
        <v>0.85799999999999998</v>
      </c>
      <c r="G21" s="41">
        <v>-1.8160000000000001</v>
      </c>
      <c r="H21" s="41">
        <v>0.126</v>
      </c>
    </row>
    <row r="22" spans="2:8" x14ac:dyDescent="0.3">
      <c r="B22" s="48"/>
      <c r="C22" s="48"/>
      <c r="D22" s="49"/>
      <c r="E22" s="49"/>
      <c r="F22" s="48"/>
      <c r="G22" s="48"/>
      <c r="H22" s="48"/>
    </row>
    <row r="23" spans="2:8" x14ac:dyDescent="0.3">
      <c r="B23" s="43"/>
      <c r="C23" s="43"/>
    </row>
    <row r="24" spans="2:8" x14ac:dyDescent="0.3">
      <c r="B24" s="42"/>
      <c r="C24" s="42"/>
    </row>
    <row r="25" spans="2:8" x14ac:dyDescent="0.3">
      <c r="B25" s="42"/>
      <c r="C25" s="42"/>
    </row>
    <row r="26" spans="2:8" x14ac:dyDescent="0.3">
      <c r="B26" s="42"/>
      <c r="C26" s="42"/>
    </row>
    <row r="27" spans="2:8" x14ac:dyDescent="0.3">
      <c r="B27" s="42"/>
      <c r="C27" s="42"/>
    </row>
    <row r="28" spans="2:8" x14ac:dyDescent="0.3">
      <c r="B28" s="42"/>
      <c r="C28" s="42"/>
    </row>
    <row r="29" spans="2:8" x14ac:dyDescent="0.3">
      <c r="B29" s="42"/>
      <c r="C29" s="42"/>
    </row>
    <row r="30" spans="2:8" x14ac:dyDescent="0.3">
      <c r="B30" s="42"/>
      <c r="C30" s="42"/>
    </row>
    <row r="32" spans="2:8" x14ac:dyDescent="0.3">
      <c r="B32" s="43"/>
      <c r="C32" s="43"/>
    </row>
    <row r="33" spans="2:3" x14ac:dyDescent="0.3">
      <c r="B33" s="42"/>
      <c r="C33" s="42"/>
    </row>
    <row r="34" spans="2:3" x14ac:dyDescent="0.3">
      <c r="B34" s="42"/>
      <c r="C34" s="42"/>
    </row>
    <row r="35" spans="2:3" x14ac:dyDescent="0.3">
      <c r="B35" s="42"/>
      <c r="C35" s="42"/>
    </row>
    <row r="36" spans="2:3" x14ac:dyDescent="0.3">
      <c r="B36" s="42"/>
      <c r="C36" s="42"/>
    </row>
    <row r="37" spans="2:3" x14ac:dyDescent="0.3">
      <c r="B37" s="42"/>
      <c r="C37" s="42"/>
    </row>
    <row r="38" spans="2:3" x14ac:dyDescent="0.3">
      <c r="B38" s="42"/>
      <c r="C38" s="42"/>
    </row>
    <row r="39" spans="2:3" x14ac:dyDescent="0.3">
      <c r="B39" s="42"/>
      <c r="C39" s="42"/>
    </row>
  </sheetData>
  <mergeCells count="8">
    <mergeCell ref="B3:B4"/>
    <mergeCell ref="B13:B14"/>
    <mergeCell ref="D3:E3"/>
    <mergeCell ref="D2:E2"/>
    <mergeCell ref="G2:H2"/>
    <mergeCell ref="G3:H3"/>
    <mergeCell ref="D13:E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9"/>
  <sheetViews>
    <sheetView workbookViewId="0">
      <selection activeCell="C3" sqref="C3"/>
    </sheetView>
  </sheetViews>
  <sheetFormatPr defaultColWidth="9.109375" defaultRowHeight="14.4" x14ac:dyDescent="0.3"/>
  <cols>
    <col min="1" max="1" width="19.109375" style="32" bestFit="1" customWidth="1"/>
    <col min="2" max="3" width="11.33203125" style="32" bestFit="1" customWidth="1"/>
    <col min="4" max="4" width="19.5546875" style="32" bestFit="1" customWidth="1"/>
    <col min="5" max="16384" width="9.109375" style="32"/>
  </cols>
  <sheetData>
    <row r="1" spans="1:4" x14ac:dyDescent="0.3">
      <c r="A1" s="76" t="s">
        <v>29</v>
      </c>
      <c r="B1" s="76"/>
    </row>
    <row r="2" spans="1:4" x14ac:dyDescent="0.3">
      <c r="A2" s="33" t="s">
        <v>8</v>
      </c>
      <c r="B2" s="33" t="s">
        <v>17</v>
      </c>
      <c r="C2" s="33" t="s">
        <v>44</v>
      </c>
      <c r="D2" s="23" t="s">
        <v>51</v>
      </c>
    </row>
    <row r="3" spans="1:4" x14ac:dyDescent="0.3">
      <c r="A3" s="32" t="s">
        <v>24</v>
      </c>
      <c r="B3" s="34">
        <v>-0.376</v>
      </c>
      <c r="C3" s="34">
        <v>-1.629</v>
      </c>
      <c r="D3" s="35">
        <f t="shared" ref="D3:D9" si="0">1-(EXP(C3)/(1+EXP(C3)))</f>
        <v>0.83603260274674329</v>
      </c>
    </row>
    <row r="4" spans="1:4" x14ac:dyDescent="0.3">
      <c r="A4" s="32" t="s">
        <v>19</v>
      </c>
      <c r="B4" s="34">
        <v>-1.0449999999999999</v>
      </c>
      <c r="C4" s="34">
        <v>-5.202</v>
      </c>
      <c r="D4" s="35">
        <f t="shared" si="0"/>
        <v>0.99452460271376919</v>
      </c>
    </row>
    <row r="5" spans="1:4" x14ac:dyDescent="0.3">
      <c r="A5" s="32" t="s">
        <v>20</v>
      </c>
      <c r="B5" s="34">
        <v>-0.80100000000000005</v>
      </c>
      <c r="C5" s="34">
        <v>-3.4620000000000002</v>
      </c>
      <c r="D5" s="35">
        <f t="shared" si="0"/>
        <v>0.96958699825868311</v>
      </c>
    </row>
    <row r="6" spans="1:4" x14ac:dyDescent="0.3">
      <c r="A6" s="32" t="s">
        <v>23</v>
      </c>
      <c r="B6" s="34">
        <v>-0.41499999999999998</v>
      </c>
      <c r="C6" s="34">
        <v>-1.833</v>
      </c>
      <c r="D6" s="35">
        <f t="shared" si="0"/>
        <v>0.86211872447451032</v>
      </c>
    </row>
    <row r="7" spans="1:4" x14ac:dyDescent="0.3">
      <c r="A7" s="32" t="s">
        <v>22</v>
      </c>
      <c r="B7" s="34">
        <v>-0.432</v>
      </c>
      <c r="C7" s="34">
        <v>-2.4420000000000002</v>
      </c>
      <c r="D7" s="35">
        <f t="shared" si="0"/>
        <v>0.91997445447369852</v>
      </c>
    </row>
    <row r="8" spans="1:4" x14ac:dyDescent="0.3">
      <c r="A8" s="32" t="s">
        <v>21</v>
      </c>
      <c r="B8" s="34">
        <v>-0.70799999999999996</v>
      </c>
      <c r="C8" s="34">
        <v>-3.12</v>
      </c>
      <c r="D8" s="35">
        <f t="shared" si="0"/>
        <v>0.95771022815796625</v>
      </c>
    </row>
    <row r="9" spans="1:4" x14ac:dyDescent="0.3">
      <c r="A9" s="32" t="s">
        <v>18</v>
      </c>
      <c r="B9" s="34">
        <v>-1.8160000000000001</v>
      </c>
      <c r="C9" s="34">
        <v>-5.9619999999999997</v>
      </c>
      <c r="D9" s="35">
        <f t="shared" si="0"/>
        <v>0.99743185504551157</v>
      </c>
    </row>
    <row r="19" spans="17:17" x14ac:dyDescent="0.3">
      <c r="Q19" s="36"/>
    </row>
  </sheetData>
  <mergeCells count="1">
    <mergeCell ref="A1:B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zoomScaleNormal="100" workbookViewId="0">
      <selection activeCell="A34" sqref="A34:A36"/>
    </sheetView>
  </sheetViews>
  <sheetFormatPr defaultRowHeight="13.8" x14ac:dyDescent="0.3"/>
  <cols>
    <col min="1" max="1" width="9.109375" style="2"/>
    <col min="2" max="8" width="9.109375" style="1"/>
  </cols>
  <sheetData>
    <row r="1" spans="1:8" x14ac:dyDescent="0.3">
      <c r="A1" s="2" t="s">
        <v>7</v>
      </c>
      <c r="B1" s="1" t="s">
        <v>25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</row>
    <row r="2" spans="1:8" x14ac:dyDescent="0.3">
      <c r="A2" s="2">
        <v>-3</v>
      </c>
      <c r="B2" s="1">
        <v>1.0000000000000001E-5</v>
      </c>
      <c r="C2" s="1">
        <v>6.0000000000000002E-5</v>
      </c>
      <c r="D2" s="1">
        <v>6.9999999999999994E-5</v>
      </c>
      <c r="E2" s="1">
        <v>0</v>
      </c>
      <c r="F2" s="1">
        <v>2.0000000000000002E-5</v>
      </c>
      <c r="G2" s="1">
        <v>3.6999999999999999E-4</v>
      </c>
      <c r="H2" s="1">
        <v>2.0080000000000001E-2</v>
      </c>
    </row>
    <row r="3" spans="1:8" x14ac:dyDescent="0.3">
      <c r="A3" s="2">
        <v>-2.8</v>
      </c>
      <c r="B3" s="1">
        <v>3.0000000000000001E-5</v>
      </c>
      <c r="C3" s="1">
        <v>1.6000000000000001E-4</v>
      </c>
      <c r="D3" s="1">
        <v>1.8000000000000001E-4</v>
      </c>
      <c r="E3" s="1">
        <v>0</v>
      </c>
      <c r="F3" s="1">
        <v>4.0000000000000003E-5</v>
      </c>
      <c r="G3" s="1">
        <v>7.2999999999999996E-4</v>
      </c>
      <c r="H3" s="1">
        <v>3.8019999999999998E-2</v>
      </c>
    </row>
    <row r="4" spans="1:8" x14ac:dyDescent="0.3">
      <c r="A4" s="2">
        <v>-2.6</v>
      </c>
      <c r="B4" s="1">
        <v>6.9999999999999994E-5</v>
      </c>
      <c r="C4" s="1">
        <v>4.2999999999999999E-4</v>
      </c>
      <c r="D4" s="1">
        <v>4.2000000000000002E-4</v>
      </c>
      <c r="E4" s="1">
        <v>0</v>
      </c>
      <c r="F4" s="1">
        <v>1E-4</v>
      </c>
      <c r="G4" s="1">
        <v>1.4599999999999999E-3</v>
      </c>
      <c r="H4" s="1">
        <v>7.0809999999999998E-2</v>
      </c>
    </row>
    <row r="5" spans="1:8" x14ac:dyDescent="0.3">
      <c r="A5" s="2">
        <v>-2.4</v>
      </c>
      <c r="B5" s="1">
        <v>1.6000000000000001E-4</v>
      </c>
      <c r="C5" s="1">
        <v>1.17E-3</v>
      </c>
      <c r="D5" s="1">
        <v>9.8999999999999999E-4</v>
      </c>
      <c r="E5" s="1">
        <v>0</v>
      </c>
      <c r="F5" s="1">
        <v>2.3000000000000001E-4</v>
      </c>
      <c r="G5" s="1">
        <v>2.8999999999999998E-3</v>
      </c>
      <c r="H5" s="1">
        <v>0.12812999999999999</v>
      </c>
    </row>
    <row r="6" spans="1:8" x14ac:dyDescent="0.3">
      <c r="A6" s="2">
        <v>-2.2000000000000002</v>
      </c>
      <c r="B6" s="1">
        <v>3.6999999999999999E-4</v>
      </c>
      <c r="C6" s="1">
        <v>3.1700000000000001E-3</v>
      </c>
      <c r="D6" s="1">
        <v>2.3600000000000001E-3</v>
      </c>
      <c r="E6" s="1">
        <v>0</v>
      </c>
      <c r="F6" s="1">
        <v>5.5000000000000003E-4</v>
      </c>
      <c r="G6" s="1">
        <v>5.77E-3</v>
      </c>
      <c r="H6" s="1">
        <v>0.22081000000000001</v>
      </c>
    </row>
    <row r="7" spans="1:8" x14ac:dyDescent="0.3">
      <c r="A7" s="2">
        <v>-2</v>
      </c>
      <c r="B7" s="1">
        <v>8.8999999999999995E-4</v>
      </c>
      <c r="C7" s="1">
        <v>8.5299999999999994E-3</v>
      </c>
      <c r="D7" s="1">
        <v>5.5799999999999999E-3</v>
      </c>
      <c r="E7" s="1">
        <v>1.0000000000000001E-5</v>
      </c>
      <c r="F7" s="1">
        <v>1.2800000000000001E-3</v>
      </c>
      <c r="G7" s="1">
        <v>1.1429999999999999E-2</v>
      </c>
      <c r="H7" s="1">
        <v>0.35336000000000001</v>
      </c>
    </row>
    <row r="8" spans="1:8" x14ac:dyDescent="0.3">
      <c r="A8" s="2">
        <v>-1.8</v>
      </c>
      <c r="B8" s="1">
        <v>2.0999999999999999E-3</v>
      </c>
      <c r="C8" s="1">
        <v>2.2759999999999999E-2</v>
      </c>
      <c r="D8" s="1">
        <v>1.315E-2</v>
      </c>
      <c r="E8" s="1">
        <v>3.0000000000000001E-5</v>
      </c>
      <c r="F8" s="1">
        <v>2.98E-3</v>
      </c>
      <c r="G8" s="1">
        <v>2.2540000000000001E-2</v>
      </c>
      <c r="H8" s="1">
        <v>0.51307999999999998</v>
      </c>
    </row>
    <row r="9" spans="1:8" x14ac:dyDescent="0.3">
      <c r="A9" s="2">
        <v>-1.6</v>
      </c>
      <c r="B9" s="1">
        <v>4.9899999999999996E-3</v>
      </c>
      <c r="C9" s="1">
        <v>5.9310000000000002E-2</v>
      </c>
      <c r="D9" s="1">
        <v>3.065E-2</v>
      </c>
      <c r="E9" s="1">
        <v>1.3999999999999999E-4</v>
      </c>
      <c r="F9" s="1">
        <v>6.94E-3</v>
      </c>
      <c r="G9" s="1">
        <v>4.3959999999999999E-2</v>
      </c>
      <c r="H9" s="1">
        <v>0.67018</v>
      </c>
    </row>
    <row r="10" spans="1:8" x14ac:dyDescent="0.3">
      <c r="A10" s="2">
        <v>-1.4</v>
      </c>
      <c r="B10" s="1">
        <v>1.1769999999999999E-2</v>
      </c>
      <c r="C10" s="1">
        <v>0.14576</v>
      </c>
      <c r="D10" s="1">
        <v>6.9830000000000003E-2</v>
      </c>
      <c r="E10" s="1">
        <v>6.0999999999999997E-4</v>
      </c>
      <c r="F10" s="1">
        <v>1.6080000000000001E-2</v>
      </c>
      <c r="G10" s="1">
        <v>8.3989999999999995E-2</v>
      </c>
      <c r="H10" s="1">
        <v>0.79668000000000005</v>
      </c>
    </row>
    <row r="11" spans="1:8" x14ac:dyDescent="0.3">
      <c r="A11" s="2">
        <v>-1.2</v>
      </c>
      <c r="B11" s="1">
        <v>2.7519999999999999E-2</v>
      </c>
      <c r="C11" s="1">
        <v>0.31592999999999999</v>
      </c>
      <c r="D11" s="1">
        <v>0.15125</v>
      </c>
      <c r="E11" s="1">
        <v>2.7499999999999998E-3</v>
      </c>
      <c r="F11" s="1">
        <v>3.6810000000000002E-2</v>
      </c>
      <c r="G11" s="1">
        <v>0.15458</v>
      </c>
      <c r="H11" s="1">
        <v>0.88312000000000002</v>
      </c>
    </row>
    <row r="12" spans="1:8" x14ac:dyDescent="0.3">
      <c r="A12" s="2">
        <v>-1</v>
      </c>
      <c r="B12" s="1">
        <v>6.3030000000000003E-2</v>
      </c>
      <c r="C12" s="1">
        <v>0.55554999999999999</v>
      </c>
      <c r="D12" s="1">
        <v>0.29726999999999998</v>
      </c>
      <c r="E12" s="1">
        <v>1.223E-2</v>
      </c>
      <c r="F12" s="1">
        <v>8.2049999999999998E-2</v>
      </c>
      <c r="G12" s="1">
        <v>0.26719999999999999</v>
      </c>
      <c r="H12" s="1">
        <v>0.93576999999999999</v>
      </c>
    </row>
    <row r="13" spans="1:8" x14ac:dyDescent="0.3">
      <c r="A13" s="2">
        <v>-0.8</v>
      </c>
      <c r="B13" s="1">
        <v>0.13783000000000001</v>
      </c>
      <c r="C13" s="1">
        <v>0.77185000000000004</v>
      </c>
      <c r="D13" s="1">
        <v>0.50104000000000004</v>
      </c>
      <c r="E13" s="1">
        <v>5.2699999999999997E-2</v>
      </c>
      <c r="F13" s="1">
        <v>0.1729</v>
      </c>
      <c r="G13" s="1">
        <v>0.42098999999999998</v>
      </c>
      <c r="H13" s="1">
        <v>0.96562999999999999</v>
      </c>
    </row>
    <row r="14" spans="1:8" x14ac:dyDescent="0.3">
      <c r="A14" s="2">
        <v>-0.6</v>
      </c>
      <c r="B14" s="1">
        <v>0.27532000000000001</v>
      </c>
      <c r="C14" s="1">
        <v>0.90154000000000001</v>
      </c>
      <c r="D14" s="1">
        <v>0.70447000000000004</v>
      </c>
      <c r="E14" s="1">
        <v>0.19991999999999999</v>
      </c>
      <c r="F14" s="1">
        <v>0.32837</v>
      </c>
      <c r="G14" s="1">
        <v>0.59182000000000001</v>
      </c>
      <c r="H14" s="1">
        <v>0.98187999999999998</v>
      </c>
    </row>
    <row r="15" spans="1:8" x14ac:dyDescent="0.3">
      <c r="A15" s="2">
        <v>-0.4</v>
      </c>
      <c r="B15" s="1">
        <v>0.47449000000000002</v>
      </c>
      <c r="C15" s="1">
        <v>0.96121000000000001</v>
      </c>
      <c r="D15" s="1">
        <v>0.84982000000000002</v>
      </c>
      <c r="E15" s="1">
        <v>0.52881999999999996</v>
      </c>
      <c r="F15" s="1">
        <v>0.53347999999999995</v>
      </c>
      <c r="G15" s="1">
        <v>0.74300999999999995</v>
      </c>
      <c r="H15" s="1">
        <v>0.99051999999999996</v>
      </c>
    </row>
    <row r="16" spans="1:8" x14ac:dyDescent="0.3">
      <c r="A16" s="2">
        <v>-0.2</v>
      </c>
      <c r="B16" s="1">
        <v>0.68211999999999995</v>
      </c>
      <c r="C16" s="1">
        <v>0.98531000000000002</v>
      </c>
      <c r="D16" s="1">
        <v>0.93071000000000004</v>
      </c>
      <c r="E16" s="1">
        <v>0.83447000000000005</v>
      </c>
      <c r="F16" s="1">
        <v>0.72785999999999995</v>
      </c>
      <c r="G16" s="1">
        <v>0.85219</v>
      </c>
      <c r="H16" s="1">
        <v>0.99505999999999994</v>
      </c>
    </row>
    <row r="17" spans="1:8" x14ac:dyDescent="0.3">
      <c r="A17" s="2">
        <v>0</v>
      </c>
      <c r="B17" s="1">
        <v>0.83606000000000003</v>
      </c>
      <c r="C17" s="1">
        <v>0.99451999999999996</v>
      </c>
      <c r="D17" s="1">
        <v>0.96958999999999995</v>
      </c>
      <c r="E17" s="1">
        <v>0.9577</v>
      </c>
      <c r="F17" s="1">
        <v>0.86216999999999999</v>
      </c>
      <c r="G17" s="1">
        <v>0.91998000000000002</v>
      </c>
      <c r="H17" s="1">
        <v>0.99743000000000004</v>
      </c>
    </row>
    <row r="18" spans="1:8" x14ac:dyDescent="0.3">
      <c r="A18" s="2">
        <v>0.2</v>
      </c>
      <c r="B18" s="1">
        <v>0.92378000000000005</v>
      </c>
      <c r="C18" s="1">
        <v>0.99797000000000002</v>
      </c>
      <c r="D18" s="1">
        <v>0.98695999999999995</v>
      </c>
      <c r="E18" s="1">
        <v>0.99026000000000003</v>
      </c>
      <c r="F18" s="1">
        <v>0.93601999999999996</v>
      </c>
      <c r="G18" s="1">
        <v>0.95820000000000005</v>
      </c>
      <c r="H18" s="1">
        <v>0.99866999999999995</v>
      </c>
    </row>
    <row r="19" spans="1:8" x14ac:dyDescent="0.3">
      <c r="A19" s="2">
        <v>0.4</v>
      </c>
      <c r="B19" s="1">
        <v>0.96645000000000003</v>
      </c>
      <c r="C19" s="1">
        <v>0.99924999999999997</v>
      </c>
      <c r="D19" s="1">
        <v>0.99446999999999997</v>
      </c>
      <c r="E19" s="1">
        <v>0.99782000000000004</v>
      </c>
      <c r="F19" s="1">
        <v>0.97160999999999997</v>
      </c>
      <c r="G19" s="1">
        <v>0.97858999999999996</v>
      </c>
      <c r="H19" s="1">
        <v>0.99931000000000003</v>
      </c>
    </row>
    <row r="20" spans="1:8" x14ac:dyDescent="0.3">
      <c r="A20" s="2">
        <v>0.6</v>
      </c>
      <c r="B20" s="1">
        <v>0.98560000000000003</v>
      </c>
      <c r="C20" s="1">
        <v>0.99972000000000005</v>
      </c>
      <c r="D20" s="1">
        <v>0.99765999999999999</v>
      </c>
      <c r="E20" s="1">
        <v>0.99951000000000001</v>
      </c>
      <c r="F20" s="1">
        <v>0.98765999999999998</v>
      </c>
      <c r="G20" s="1">
        <v>0.98914999999999997</v>
      </c>
      <c r="H20" s="1">
        <v>0.99963999999999997</v>
      </c>
    </row>
    <row r="21" spans="1:8" x14ac:dyDescent="0.3">
      <c r="A21" s="2">
        <v>0.8</v>
      </c>
      <c r="B21" s="1">
        <v>0.99389000000000005</v>
      </c>
      <c r="C21" s="1">
        <v>0.99990000000000001</v>
      </c>
      <c r="D21" s="1">
        <v>0.99900999999999995</v>
      </c>
      <c r="E21" s="1">
        <v>0.99988999999999995</v>
      </c>
      <c r="F21" s="1">
        <v>0.99468999999999996</v>
      </c>
      <c r="G21" s="1">
        <v>0.99453000000000003</v>
      </c>
      <c r="H21" s="1">
        <v>0.99980999999999998</v>
      </c>
    </row>
    <row r="22" spans="1:8" x14ac:dyDescent="0.3">
      <c r="A22" s="2">
        <v>1</v>
      </c>
      <c r="B22" s="1">
        <v>0.99741999999999997</v>
      </c>
      <c r="C22" s="1">
        <v>0.99995999999999996</v>
      </c>
      <c r="D22" s="1">
        <v>0.99958000000000002</v>
      </c>
      <c r="E22" s="1">
        <v>0.99997999999999998</v>
      </c>
      <c r="F22" s="1">
        <v>0.99772000000000005</v>
      </c>
      <c r="G22" s="1">
        <v>0.99724999999999997</v>
      </c>
      <c r="H22" s="1">
        <v>0.99990000000000001</v>
      </c>
    </row>
    <row r="23" spans="1:8" x14ac:dyDescent="0.3">
      <c r="A23" s="2">
        <v>1.2</v>
      </c>
      <c r="B23" s="1">
        <v>0.99890999999999996</v>
      </c>
      <c r="C23" s="1">
        <v>0.99999000000000005</v>
      </c>
      <c r="D23" s="1">
        <v>0.99982000000000004</v>
      </c>
      <c r="E23" s="1">
        <v>0.99999000000000005</v>
      </c>
      <c r="F23" s="1">
        <v>0.99902000000000002</v>
      </c>
      <c r="G23" s="1">
        <v>0.99861999999999995</v>
      </c>
      <c r="H23" s="1">
        <v>0.99995000000000001</v>
      </c>
    </row>
    <row r="24" spans="1:8" x14ac:dyDescent="0.3">
      <c r="A24" s="2">
        <v>1.4</v>
      </c>
      <c r="B24" s="1">
        <v>0.99953999999999998</v>
      </c>
      <c r="C24" s="1">
        <v>0.99999000000000005</v>
      </c>
      <c r="D24" s="1">
        <v>0.99992999999999999</v>
      </c>
      <c r="E24" s="1">
        <v>1</v>
      </c>
      <c r="F24" s="1">
        <v>0.99958000000000002</v>
      </c>
      <c r="G24" s="1">
        <v>0.99931000000000003</v>
      </c>
      <c r="H24" s="1">
        <v>0.99997000000000003</v>
      </c>
    </row>
    <row r="25" spans="1:8" x14ac:dyDescent="0.3">
      <c r="A25" s="2">
        <v>1.6</v>
      </c>
      <c r="B25" s="1">
        <v>0.99980999999999998</v>
      </c>
      <c r="C25" s="1">
        <v>1</v>
      </c>
      <c r="D25" s="1">
        <v>0.99997000000000003</v>
      </c>
      <c r="E25" s="1">
        <v>1</v>
      </c>
      <c r="F25" s="1">
        <v>0.99982000000000004</v>
      </c>
      <c r="G25" s="1">
        <v>0.99965000000000004</v>
      </c>
      <c r="H25" s="1">
        <v>0.99999000000000005</v>
      </c>
    </row>
    <row r="26" spans="1:8" x14ac:dyDescent="0.3">
      <c r="A26" s="2">
        <v>1.8</v>
      </c>
      <c r="B26" s="1">
        <v>0.99992000000000003</v>
      </c>
      <c r="C26" s="1">
        <v>1</v>
      </c>
      <c r="D26" s="1">
        <v>0.99999000000000005</v>
      </c>
      <c r="E26" s="1">
        <v>1</v>
      </c>
      <c r="F26" s="1">
        <v>0.99992000000000003</v>
      </c>
      <c r="G26" s="1">
        <v>0.99983</v>
      </c>
      <c r="H26" s="1">
        <v>0.99999000000000005</v>
      </c>
    </row>
    <row r="27" spans="1:8" x14ac:dyDescent="0.3">
      <c r="A27" s="2">
        <v>2</v>
      </c>
      <c r="B27" s="1">
        <v>0.99997000000000003</v>
      </c>
      <c r="C27" s="1">
        <v>1</v>
      </c>
      <c r="D27" s="1">
        <v>0.99999000000000005</v>
      </c>
      <c r="E27" s="1">
        <v>1</v>
      </c>
      <c r="F27" s="1">
        <v>0.99997000000000003</v>
      </c>
      <c r="G27" s="1">
        <v>0.99990999999999997</v>
      </c>
      <c r="H27" s="1">
        <v>1</v>
      </c>
    </row>
    <row r="28" spans="1:8" x14ac:dyDescent="0.3">
      <c r="A28" s="2">
        <v>2.2000000000000002</v>
      </c>
      <c r="B28" s="1">
        <v>0.99999000000000005</v>
      </c>
      <c r="C28" s="1">
        <v>1</v>
      </c>
      <c r="D28" s="1">
        <v>1</v>
      </c>
      <c r="E28" s="1">
        <v>1</v>
      </c>
      <c r="F28" s="1">
        <v>0.99999000000000005</v>
      </c>
      <c r="G28" s="1">
        <v>0.99995999999999996</v>
      </c>
      <c r="H28" s="1">
        <v>1</v>
      </c>
    </row>
    <row r="29" spans="1:8" x14ac:dyDescent="0.3">
      <c r="A29" s="2">
        <v>2.4</v>
      </c>
      <c r="B29" s="1">
        <v>0.99999000000000005</v>
      </c>
      <c r="C29" s="1">
        <v>1</v>
      </c>
      <c r="D29" s="1">
        <v>1</v>
      </c>
      <c r="E29" s="1">
        <v>1</v>
      </c>
      <c r="F29" s="1">
        <v>0.99999000000000005</v>
      </c>
      <c r="G29" s="1">
        <v>0.99997999999999998</v>
      </c>
      <c r="H29" s="1">
        <v>1</v>
      </c>
    </row>
    <row r="30" spans="1:8" x14ac:dyDescent="0.3">
      <c r="A30" s="2">
        <v>2.6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0.99999000000000005</v>
      </c>
      <c r="H30" s="1">
        <v>1</v>
      </c>
    </row>
    <row r="31" spans="1:8" x14ac:dyDescent="0.3">
      <c r="A31" s="2">
        <v>2.8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0.99999000000000005</v>
      </c>
      <c r="H31" s="1">
        <v>1</v>
      </c>
    </row>
    <row r="32" spans="1:8" x14ac:dyDescent="0.3">
      <c r="A32" s="2">
        <v>3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</row>
    <row r="34" spans="1:1" x14ac:dyDescent="0.3">
      <c r="A34" t="s">
        <v>87</v>
      </c>
    </row>
    <row r="35" spans="1:1" x14ac:dyDescent="0.3">
      <c r="A35" t="s">
        <v>89</v>
      </c>
    </row>
    <row r="36" spans="1:1" x14ac:dyDescent="0.3">
      <c r="A36" t="s">
        <v>84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2"/>
  <sheetViews>
    <sheetView tabSelected="1" workbookViewId="0">
      <selection activeCell="P35" sqref="P35"/>
    </sheetView>
  </sheetViews>
  <sheetFormatPr defaultRowHeight="13.8" x14ac:dyDescent="0.3"/>
  <cols>
    <col min="1" max="1" width="9.109375" style="10"/>
    <col min="2" max="2" width="15.88671875" style="2" bestFit="1" customWidth="1"/>
    <col min="3" max="3" width="8.77734375" style="2" bestFit="1" customWidth="1"/>
    <col min="4" max="4" width="9.44140625" style="2" customWidth="1"/>
  </cols>
  <sheetData>
    <row r="1" spans="1:18" x14ac:dyDescent="0.3">
      <c r="A1" s="77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x14ac:dyDescent="0.3">
      <c r="A2" s="37" t="s">
        <v>7</v>
      </c>
      <c r="B2" s="38" t="s">
        <v>52</v>
      </c>
      <c r="C2" s="38" t="s">
        <v>16</v>
      </c>
      <c r="D2" s="38" t="s">
        <v>90</v>
      </c>
    </row>
    <row r="3" spans="1:18" x14ac:dyDescent="0.3">
      <c r="A3" s="10">
        <v>-4</v>
      </c>
      <c r="B3" s="2">
        <v>1.0084500000000001</v>
      </c>
      <c r="C3" s="2">
        <f>B3/(B3+1)</f>
        <v>0.50210361223829325</v>
      </c>
      <c r="D3" s="2">
        <f>1/SQRT(B3)</f>
        <v>0.99580158877382396</v>
      </c>
    </row>
    <row r="4" spans="1:18" x14ac:dyDescent="0.3">
      <c r="A4" s="10">
        <v>-3.8</v>
      </c>
      <c r="B4" s="2">
        <v>1.0163</v>
      </c>
      <c r="C4" s="2">
        <f t="shared" ref="C4:C42" si="0">B4/(B4+1)</f>
        <v>0.50404205723354656</v>
      </c>
      <c r="D4" s="2">
        <f t="shared" ref="D4:D42" si="1">1/SQRT(B4)</f>
        <v>0.99194829941484075</v>
      </c>
    </row>
    <row r="5" spans="1:18" x14ac:dyDescent="0.3">
      <c r="A5" s="10">
        <v>-3.6</v>
      </c>
      <c r="B5" s="2">
        <v>1.0314099999999999</v>
      </c>
      <c r="C5" s="2">
        <f t="shared" si="0"/>
        <v>0.50773108333620487</v>
      </c>
      <c r="D5" s="2">
        <f t="shared" si="1"/>
        <v>0.98465554539737432</v>
      </c>
    </row>
    <row r="6" spans="1:18" x14ac:dyDescent="0.3">
      <c r="A6" s="10">
        <v>-3.4</v>
      </c>
      <c r="B6" s="2">
        <v>1.0604100000000001</v>
      </c>
      <c r="C6" s="2">
        <f t="shared" si="0"/>
        <v>0.51465970365121505</v>
      </c>
      <c r="D6" s="2">
        <f t="shared" si="1"/>
        <v>0.9710980738113526</v>
      </c>
    </row>
    <row r="7" spans="1:18" x14ac:dyDescent="0.3">
      <c r="A7" s="10">
        <v>-3.2</v>
      </c>
      <c r="B7" s="2">
        <v>1.11572</v>
      </c>
      <c r="C7" s="2">
        <f t="shared" si="0"/>
        <v>0.52734766415215628</v>
      </c>
      <c r="D7" s="2">
        <f t="shared" si="1"/>
        <v>0.94672182891589507</v>
      </c>
    </row>
    <row r="8" spans="1:18" x14ac:dyDescent="0.3">
      <c r="A8" s="10">
        <v>-3</v>
      </c>
      <c r="B8" s="2">
        <v>1.2199199999999999</v>
      </c>
      <c r="C8" s="2">
        <f t="shared" si="0"/>
        <v>0.54953331651591042</v>
      </c>
      <c r="D8" s="2">
        <f t="shared" si="1"/>
        <v>0.9053871457362882</v>
      </c>
    </row>
    <row r="9" spans="1:18" x14ac:dyDescent="0.3">
      <c r="A9" s="10">
        <v>-2.8</v>
      </c>
      <c r="B9" s="2">
        <v>1.41151</v>
      </c>
      <c r="C9" s="2">
        <f t="shared" si="0"/>
        <v>0.58532205962239436</v>
      </c>
      <c r="D9" s="2">
        <f t="shared" si="1"/>
        <v>0.84170134343052805</v>
      </c>
    </row>
    <row r="10" spans="1:18" x14ac:dyDescent="0.3">
      <c r="A10" s="10">
        <v>-2.6</v>
      </c>
      <c r="B10" s="2">
        <v>1.74824</v>
      </c>
      <c r="C10" s="2">
        <f t="shared" si="0"/>
        <v>0.63613076005006841</v>
      </c>
      <c r="D10" s="2">
        <f t="shared" si="1"/>
        <v>0.75630935725127102</v>
      </c>
    </row>
    <row r="11" spans="1:18" x14ac:dyDescent="0.3">
      <c r="A11" s="10">
        <v>-2.4</v>
      </c>
      <c r="B11" s="2">
        <v>2.29345</v>
      </c>
      <c r="C11" s="2">
        <f t="shared" si="0"/>
        <v>0.69636703153228374</v>
      </c>
      <c r="D11" s="2">
        <f t="shared" si="1"/>
        <v>0.66032138399238804</v>
      </c>
    </row>
    <row r="12" spans="1:18" x14ac:dyDescent="0.3">
      <c r="A12" s="10">
        <v>-2.2000000000000002</v>
      </c>
      <c r="B12" s="2">
        <v>3.06216</v>
      </c>
      <c r="C12" s="2">
        <f t="shared" si="0"/>
        <v>0.75382555093841697</v>
      </c>
      <c r="D12" s="2">
        <f t="shared" si="1"/>
        <v>0.57146029418661903</v>
      </c>
    </row>
    <row r="13" spans="1:18" x14ac:dyDescent="0.3">
      <c r="A13" s="10">
        <v>-2</v>
      </c>
      <c r="B13" s="2">
        <v>3.9510900000000002</v>
      </c>
      <c r="C13" s="2">
        <f t="shared" si="0"/>
        <v>0.79802427344281757</v>
      </c>
      <c r="D13" s="2">
        <f t="shared" si="1"/>
        <v>0.50308519719370814</v>
      </c>
    </row>
    <row r="14" spans="1:18" x14ac:dyDescent="0.3">
      <c r="A14" s="10">
        <v>-1.8</v>
      </c>
      <c r="B14" s="2">
        <v>4.8438999999999997</v>
      </c>
      <c r="C14" s="2">
        <f t="shared" si="0"/>
        <v>0.82888139769674363</v>
      </c>
      <c r="D14" s="2">
        <f t="shared" si="1"/>
        <v>0.45436243216284555</v>
      </c>
    </row>
    <row r="15" spans="1:18" x14ac:dyDescent="0.3">
      <c r="A15" s="10">
        <v>-1.6</v>
      </c>
      <c r="B15" s="2">
        <v>6.0461999999999998</v>
      </c>
      <c r="C15" s="2">
        <f t="shared" si="0"/>
        <v>0.85807953223013822</v>
      </c>
      <c r="D15" s="2">
        <f t="shared" si="1"/>
        <v>0.40668555358233938</v>
      </c>
    </row>
    <row r="16" spans="1:18" x14ac:dyDescent="0.3">
      <c r="A16" s="10">
        <v>-1.4</v>
      </c>
      <c r="B16" s="2">
        <v>8.5000300000000006</v>
      </c>
      <c r="C16" s="2">
        <f t="shared" si="0"/>
        <v>0.89473717451418577</v>
      </c>
      <c r="D16" s="2">
        <f t="shared" si="1"/>
        <v>0.34299656499749587</v>
      </c>
    </row>
    <row r="17" spans="1:9" x14ac:dyDescent="0.3">
      <c r="A17" s="10">
        <v>-1.2</v>
      </c>
      <c r="B17" s="2">
        <v>12.71998</v>
      </c>
      <c r="C17" s="2">
        <f t="shared" si="0"/>
        <v>0.92711359637550494</v>
      </c>
      <c r="D17" s="2">
        <f t="shared" si="1"/>
        <v>0.28038629747558791</v>
      </c>
    </row>
    <row r="18" spans="1:9" x14ac:dyDescent="0.3">
      <c r="A18" s="10">
        <v>-1</v>
      </c>
      <c r="B18" s="2">
        <v>17.149840000000001</v>
      </c>
      <c r="C18" s="2">
        <f t="shared" si="0"/>
        <v>0.94490309556447882</v>
      </c>
      <c r="D18" s="2">
        <f t="shared" si="1"/>
        <v>0.24147377061903424</v>
      </c>
    </row>
    <row r="19" spans="1:9" x14ac:dyDescent="0.3">
      <c r="A19" s="10">
        <v>-0.8</v>
      </c>
      <c r="B19" s="2">
        <v>20.91987</v>
      </c>
      <c r="C19" s="2">
        <f t="shared" si="0"/>
        <v>0.95437929148302425</v>
      </c>
      <c r="D19" s="2">
        <f t="shared" si="1"/>
        <v>0.21863541404090339</v>
      </c>
    </row>
    <row r="20" spans="1:9" x14ac:dyDescent="0.3">
      <c r="A20" s="10">
        <v>-0.6</v>
      </c>
      <c r="B20" s="2">
        <v>26.900649999999999</v>
      </c>
      <c r="C20" s="2">
        <f t="shared" si="0"/>
        <v>0.96415854110925736</v>
      </c>
      <c r="D20" s="2">
        <f t="shared" si="1"/>
        <v>0.19280514240383725</v>
      </c>
    </row>
    <row r="21" spans="1:9" x14ac:dyDescent="0.3">
      <c r="A21" s="10">
        <v>-0.4</v>
      </c>
      <c r="B21" s="2">
        <v>29.9038</v>
      </c>
      <c r="C21" s="2">
        <f t="shared" si="0"/>
        <v>0.96764151981309743</v>
      </c>
      <c r="D21" s="2">
        <f t="shared" si="1"/>
        <v>0.18286761900867696</v>
      </c>
    </row>
    <row r="22" spans="1:9" x14ac:dyDescent="0.3">
      <c r="A22" s="10">
        <v>-0.2</v>
      </c>
      <c r="B22" s="2">
        <v>19.546559999999999</v>
      </c>
      <c r="C22" s="2">
        <f t="shared" si="0"/>
        <v>0.95133005232992773</v>
      </c>
      <c r="D22" s="2">
        <f t="shared" si="1"/>
        <v>0.2261855370908375</v>
      </c>
      <c r="I22" t="s">
        <v>83</v>
      </c>
    </row>
    <row r="23" spans="1:9" x14ac:dyDescent="0.3">
      <c r="A23" s="10">
        <v>0</v>
      </c>
      <c r="B23" s="2">
        <v>9.5879600000000007</v>
      </c>
      <c r="C23" s="2">
        <f t="shared" si="0"/>
        <v>0.90555309993615385</v>
      </c>
      <c r="D23" s="2">
        <f t="shared" si="1"/>
        <v>0.32295119303204656</v>
      </c>
      <c r="F23" s="9" t="s">
        <v>15</v>
      </c>
      <c r="G23" s="9" t="s">
        <v>16</v>
      </c>
      <c r="I23" t="s">
        <v>88</v>
      </c>
    </row>
    <row r="24" spans="1:9" x14ac:dyDescent="0.3">
      <c r="A24" s="10">
        <v>0.2</v>
      </c>
      <c r="B24" s="2">
        <v>4.7258399999999998</v>
      </c>
      <c r="C24" s="2">
        <f t="shared" si="0"/>
        <v>0.82535313595909077</v>
      </c>
      <c r="D24" s="2">
        <f t="shared" si="1"/>
        <v>0.46000281890591144</v>
      </c>
      <c r="F24">
        <v>28</v>
      </c>
      <c r="G24" s="8">
        <f>F24/(F24+1)</f>
        <v>0.96551724137931039</v>
      </c>
      <c r="I24" t="s">
        <v>84</v>
      </c>
    </row>
    <row r="25" spans="1:9" x14ac:dyDescent="0.3">
      <c r="A25" s="10">
        <v>0.4</v>
      </c>
      <c r="B25" s="2">
        <v>2.6067200000000001</v>
      </c>
      <c r="C25" s="2">
        <f t="shared" si="0"/>
        <v>0.72273977464288885</v>
      </c>
      <c r="D25" s="2">
        <f t="shared" si="1"/>
        <v>0.61937376798937904</v>
      </c>
      <c r="F25">
        <v>24</v>
      </c>
      <c r="G25" s="8">
        <f t="shared" ref="G25:G32" si="2">F25/(F25+1)</f>
        <v>0.96</v>
      </c>
    </row>
    <row r="26" spans="1:9" x14ac:dyDescent="0.3">
      <c r="A26" s="10">
        <v>0.6</v>
      </c>
      <c r="B26" s="2">
        <v>1.69546</v>
      </c>
      <c r="C26" s="2">
        <f t="shared" si="0"/>
        <v>0.6290058097690191</v>
      </c>
      <c r="D26" s="2">
        <f t="shared" si="1"/>
        <v>0.76799116852097649</v>
      </c>
      <c r="F26">
        <v>20</v>
      </c>
      <c r="G26" s="8">
        <f t="shared" si="2"/>
        <v>0.95238095238095233</v>
      </c>
      <c r="I26" t="s">
        <v>86</v>
      </c>
    </row>
    <row r="27" spans="1:9" x14ac:dyDescent="0.3">
      <c r="A27" s="10">
        <v>0.8</v>
      </c>
      <c r="B27" s="2">
        <v>1.3030299999999999</v>
      </c>
      <c r="C27" s="2">
        <f t="shared" si="0"/>
        <v>0.56578941655123904</v>
      </c>
      <c r="D27" s="2">
        <f t="shared" si="1"/>
        <v>0.87603769264798703</v>
      </c>
      <c r="F27">
        <v>16</v>
      </c>
      <c r="G27" s="8">
        <f t="shared" si="2"/>
        <v>0.94117647058823528</v>
      </c>
      <c r="I27" t="s">
        <v>85</v>
      </c>
    </row>
    <row r="28" spans="1:9" x14ac:dyDescent="0.3">
      <c r="A28" s="10">
        <v>1</v>
      </c>
      <c r="B28" s="2">
        <v>1.1330199999999999</v>
      </c>
      <c r="C28" s="2">
        <f t="shared" si="0"/>
        <v>0.53118114223026502</v>
      </c>
      <c r="D28" s="2">
        <f t="shared" si="1"/>
        <v>0.93946631300718675</v>
      </c>
      <c r="F28">
        <v>10</v>
      </c>
      <c r="G28" s="8">
        <f t="shared" si="2"/>
        <v>0.90909090909090906</v>
      </c>
    </row>
    <row r="29" spans="1:9" x14ac:dyDescent="0.3">
      <c r="A29" s="10">
        <v>1.2</v>
      </c>
      <c r="B29" s="2">
        <v>1.0588299999999999</v>
      </c>
      <c r="C29" s="2">
        <f t="shared" si="0"/>
        <v>0.51428724081152888</v>
      </c>
      <c r="D29" s="2">
        <f t="shared" si="1"/>
        <v>0.97182234635491749</v>
      </c>
      <c r="F29">
        <v>9</v>
      </c>
      <c r="G29" s="8">
        <f t="shared" si="2"/>
        <v>0.9</v>
      </c>
    </row>
    <row r="30" spans="1:9" x14ac:dyDescent="0.3">
      <c r="A30" s="10">
        <v>1.4</v>
      </c>
      <c r="B30" s="2">
        <v>1.0262100000000001</v>
      </c>
      <c r="C30" s="2">
        <f t="shared" si="0"/>
        <v>0.50646774026384245</v>
      </c>
      <c r="D30" s="2">
        <f t="shared" si="1"/>
        <v>0.98714711094016316</v>
      </c>
      <c r="F30">
        <v>6</v>
      </c>
      <c r="G30" s="8">
        <f t="shared" si="2"/>
        <v>0.8571428571428571</v>
      </c>
    </row>
    <row r="31" spans="1:9" x14ac:dyDescent="0.3">
      <c r="A31" s="10">
        <v>1.6</v>
      </c>
      <c r="B31" s="2">
        <v>1.01176</v>
      </c>
      <c r="C31" s="2">
        <f t="shared" si="0"/>
        <v>0.50292281385453541</v>
      </c>
      <c r="D31" s="2">
        <f t="shared" si="1"/>
        <v>0.99417135853138516</v>
      </c>
      <c r="F31">
        <v>5</v>
      </c>
      <c r="G31" s="8">
        <f t="shared" si="2"/>
        <v>0.83333333333333337</v>
      </c>
    </row>
    <row r="32" spans="1:9" x14ac:dyDescent="0.3">
      <c r="A32" s="10">
        <v>1.8</v>
      </c>
      <c r="B32" s="2">
        <v>1.0053099999999999</v>
      </c>
      <c r="C32" s="2">
        <f t="shared" si="0"/>
        <v>0.50132398482030216</v>
      </c>
      <c r="D32" s="2">
        <f t="shared" si="1"/>
        <v>0.99735552696595109</v>
      </c>
      <c r="F32">
        <v>4</v>
      </c>
      <c r="G32" s="8">
        <f t="shared" si="2"/>
        <v>0.8</v>
      </c>
    </row>
    <row r="33" spans="1:4" x14ac:dyDescent="0.3">
      <c r="A33" s="10">
        <v>2</v>
      </c>
      <c r="B33" s="2">
        <v>1.0024200000000001</v>
      </c>
      <c r="C33" s="2">
        <f t="shared" si="0"/>
        <v>0.5006042688347101</v>
      </c>
      <c r="D33" s="2">
        <f t="shared" si="1"/>
        <v>0.99879219173045519</v>
      </c>
    </row>
    <row r="34" spans="1:4" x14ac:dyDescent="0.3">
      <c r="A34" s="10">
        <v>2.2000000000000002</v>
      </c>
      <c r="B34" s="2">
        <v>1.0011099999999999</v>
      </c>
      <c r="C34" s="2">
        <f t="shared" si="0"/>
        <v>0.50027734607292962</v>
      </c>
      <c r="D34" s="2">
        <f t="shared" si="1"/>
        <v>0.99944546161053005</v>
      </c>
    </row>
    <row r="35" spans="1:4" x14ac:dyDescent="0.3">
      <c r="A35" s="10">
        <v>2.4</v>
      </c>
      <c r="B35" s="2">
        <v>1.00051</v>
      </c>
      <c r="C35" s="2">
        <f t="shared" si="0"/>
        <v>0.50012746749578851</v>
      </c>
      <c r="D35" s="2">
        <f t="shared" si="1"/>
        <v>0.99974509749606499</v>
      </c>
    </row>
    <row r="36" spans="1:4" x14ac:dyDescent="0.3">
      <c r="A36" s="10">
        <v>2.6</v>
      </c>
      <c r="B36" s="2">
        <v>1.00024</v>
      </c>
      <c r="C36" s="2">
        <f t="shared" si="0"/>
        <v>0.50005999280086399</v>
      </c>
      <c r="D36" s="2">
        <f t="shared" si="1"/>
        <v>0.99988002159568079</v>
      </c>
    </row>
    <row r="37" spans="1:4" x14ac:dyDescent="0.3">
      <c r="A37" s="10">
        <v>2.8</v>
      </c>
      <c r="B37" s="2">
        <v>1.0001100000000001</v>
      </c>
      <c r="C37" s="2">
        <f t="shared" si="0"/>
        <v>0.5000274984875831</v>
      </c>
      <c r="D37" s="2">
        <f t="shared" si="1"/>
        <v>0.99994500453708401</v>
      </c>
    </row>
    <row r="38" spans="1:4" x14ac:dyDescent="0.3">
      <c r="A38" s="10">
        <v>3</v>
      </c>
      <c r="B38" s="2">
        <v>1.0000500000000001</v>
      </c>
      <c r="C38" s="2">
        <f t="shared" si="0"/>
        <v>0.50001249968750794</v>
      </c>
      <c r="D38" s="2">
        <f t="shared" si="1"/>
        <v>0.99997500093746083</v>
      </c>
    </row>
    <row r="39" spans="1:4" x14ac:dyDescent="0.3">
      <c r="A39" s="10">
        <v>3.2</v>
      </c>
      <c r="B39" s="2">
        <v>1.00003</v>
      </c>
      <c r="C39" s="2">
        <f t="shared" si="0"/>
        <v>0.50000749988750171</v>
      </c>
      <c r="D39" s="2">
        <f t="shared" si="1"/>
        <v>0.9999850003374916</v>
      </c>
    </row>
    <row r="40" spans="1:4" x14ac:dyDescent="0.3">
      <c r="A40" s="10">
        <v>3.4</v>
      </c>
      <c r="B40" s="2">
        <v>1.0000100000000001</v>
      </c>
      <c r="C40" s="2">
        <f t="shared" si="0"/>
        <v>0.50000249998750013</v>
      </c>
      <c r="D40" s="2">
        <f t="shared" si="1"/>
        <v>0.99999500003749975</v>
      </c>
    </row>
    <row r="41" spans="1:4" x14ac:dyDescent="0.3">
      <c r="A41" s="10">
        <v>3.6</v>
      </c>
      <c r="B41" s="2">
        <v>1.0000100000000001</v>
      </c>
      <c r="C41" s="2">
        <f t="shared" si="0"/>
        <v>0.50000249998750013</v>
      </c>
      <c r="D41" s="2">
        <f t="shared" si="1"/>
        <v>0.99999500003749975</v>
      </c>
    </row>
    <row r="42" spans="1:4" x14ac:dyDescent="0.3">
      <c r="A42" s="10">
        <v>3.8</v>
      </c>
      <c r="B42" s="2">
        <v>1</v>
      </c>
      <c r="C42" s="2">
        <f t="shared" si="0"/>
        <v>0.5</v>
      </c>
      <c r="D42" s="2">
        <f t="shared" si="1"/>
        <v>1</v>
      </c>
    </row>
  </sheetData>
  <mergeCells count="1">
    <mergeCell ref="A1:R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Descriptives</vt:lpstr>
      <vt:lpstr>Examples</vt:lpstr>
      <vt:lpstr>IFA to IRT</vt:lpstr>
      <vt:lpstr>-2LL Comparisons</vt:lpstr>
      <vt:lpstr>Example Table 1</vt:lpstr>
      <vt:lpstr>Item Difficulty Distributions</vt:lpstr>
      <vt:lpstr>ICCs</vt:lpstr>
      <vt:lpstr>Figure 1 Info to Reliability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2022-10-09T16:04:43Z</dcterms:modified>
</cp:coreProperties>
</file>