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20_PSQF6249\"/>
    </mc:Choice>
  </mc:AlternateContent>
  <xr:revisionPtr revIDLastSave="0" documentId="13_ncr:1_{A83EC15C-1241-4003-B03D-0E4A71E52E9E}" xr6:coauthVersionLast="45" xr6:coauthVersionMax="45" xr10:uidLastSave="{00000000-0000-0000-0000-000000000000}"/>
  <bookViews>
    <workbookView xWindow="1080" yWindow="5148" windowWidth="22680" windowHeight="20640" tabRatio="702" activeTab="2" xr2:uid="{00000000-000D-0000-FFFF-FFFF00000000}"/>
  </bookViews>
  <sheets>
    <sheet name="Model Fit Table 1" sheetId="9" r:id="rId1"/>
    <sheet name="Loadings" sheetId="14" r:id="rId2"/>
    <sheet name="MLR Comparisons" sheetId="11" r:id="rId3"/>
    <sheet name="LV Corrs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L40" i="13"/>
  <c r="K40" i="13"/>
  <c r="J40" i="13"/>
  <c r="I40" i="13"/>
  <c r="K39" i="13"/>
  <c r="J39" i="13"/>
  <c r="I39" i="13"/>
  <c r="J38" i="13"/>
  <c r="I38" i="13"/>
  <c r="I37" i="13"/>
  <c r="L24" i="13"/>
  <c r="K24" i="13"/>
  <c r="J24" i="13"/>
  <c r="I24" i="13"/>
  <c r="K23" i="13"/>
  <c r="J23" i="13"/>
  <c r="I23" i="13"/>
  <c r="J22" i="13"/>
  <c r="I22" i="13"/>
  <c r="I21" i="13"/>
  <c r="H19" i="11"/>
  <c r="F19" i="11"/>
  <c r="E19" i="11"/>
  <c r="G19" i="11" s="1"/>
  <c r="I19" i="11" s="1"/>
  <c r="C12" i="9"/>
  <c r="E40" i="13"/>
  <c r="D40" i="13"/>
  <c r="D39" i="13"/>
  <c r="C40" i="13"/>
  <c r="C39" i="13"/>
  <c r="C38" i="13"/>
  <c r="B38" i="13"/>
  <c r="B39" i="13"/>
  <c r="B40" i="13"/>
  <c r="B37" i="13"/>
  <c r="E24" i="13"/>
  <c r="D24" i="13"/>
  <c r="D23" i="13"/>
  <c r="C23" i="13"/>
  <c r="C24" i="13"/>
  <c r="C22" i="13"/>
  <c r="B22" i="13"/>
  <c r="B23" i="13"/>
  <c r="B24" i="13"/>
  <c r="B21" i="13"/>
  <c r="H15" i="11"/>
  <c r="F15" i="11"/>
  <c r="E15" i="11"/>
  <c r="G15" i="11" l="1"/>
  <c r="I15" i="11" s="1"/>
  <c r="H11" i="11"/>
  <c r="F11" i="11"/>
  <c r="E11" i="11"/>
  <c r="G11" i="11" l="1"/>
  <c r="I11" i="11" s="1"/>
  <c r="H7" i="11" l="1"/>
  <c r="F7" i="11"/>
  <c r="E7" i="11"/>
  <c r="G7" i="11" l="1"/>
  <c r="I7" i="11" s="1"/>
  <c r="C17" i="9"/>
  <c r="C18" i="9"/>
  <c r="C19" i="9"/>
  <c r="C20" i="9"/>
  <c r="C16" i="9"/>
  <c r="C24" i="9"/>
  <c r="C22" i="9"/>
  <c r="C23" i="9"/>
  <c r="C9" i="9"/>
  <c r="C11" i="9"/>
  <c r="C10" i="9"/>
  <c r="C4" i="9"/>
  <c r="C5" i="9"/>
  <c r="C6" i="9"/>
  <c r="C7" i="9"/>
  <c r="C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</t>
        </r>
      </text>
    </comment>
    <comment ref="G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  <comment ref="C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#items*(#options-1)
Should also equal #free parms + chi-square df + # residuals</t>
        </r>
      </text>
    </comment>
    <comment ref="D15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for a single factor as: #items*k response options
(loading, k-1thresholds for each in IFA)</t>
        </r>
      </text>
    </comment>
    <comment ref="F15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Lesa Hoffman:</t>
        </r>
        <r>
          <rPr>
            <sz val="8"/>
            <color indexed="81"/>
            <rFont val="Tahoma"/>
            <charset val="1"/>
          </rPr>
          <t xml:space="preserve">
not relevant in WLSMV</t>
        </r>
      </text>
    </comment>
    <comment ref="G1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Lesa Hoffman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<sst xmlns="http://schemas.openxmlformats.org/spreadsheetml/2006/main" count="228" uniqueCount="69">
  <si>
    <t>Model</t>
  </si>
  <si>
    <t>DF 
Diff</t>
  </si>
  <si>
    <t>Model
H0 LL</t>
  </si>
  <si>
    <t>FILL IN</t>
  </si>
  <si>
    <t>CALCULATED</t>
  </si>
  <si>
    <t>H0 LL
Scale Factor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</si>
  <si>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</si>
  <si>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</si>
  <si>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</si>
  <si>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</si>
  <si>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</si>
  <si>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</si>
  <si>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</si>
  <si>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</si>
  <si>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</si>
  <si>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</si>
  <si>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</si>
  <si>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MLR Spurning</t>
  </si>
  <si>
    <t>&lt;.0001</t>
  </si>
  <si>
    <t>WLSMV Spurning</t>
  </si>
  <si>
    <t># Items</t>
  </si>
  <si>
    <t>MLR Terror</t>
  </si>
  <si>
    <t>WLSMV Terror</t>
  </si>
  <si>
    <t>MLR Isolate</t>
  </si>
  <si>
    <t>WLSMV Isolate</t>
  </si>
  <si>
    <t>MLR Corrupt</t>
  </si>
  <si>
    <t>WLSMV Corrupt</t>
  </si>
  <si>
    <t>MLR Ignore</t>
  </si>
  <si>
    <t>WLSMV Ignore</t>
  </si>
  <si>
    <t>ASESSMENT OF MODEL FIT USING MLR</t>
  </si>
  <si>
    <t>ASESSMENT OF MODEL FIT USING WLSMV</t>
  </si>
  <si>
    <t># Possible Parms</t>
  </si>
  <si>
    <t>5 correlated factors</t>
  </si>
  <si>
    <t>MLR 5 correlated factors</t>
  </si>
  <si>
    <t>MLR 5 factors + higher order</t>
  </si>
  <si>
    <t>5 factors + 1 higher-order</t>
  </si>
  <si>
    <t>1 factor only</t>
  </si>
  <si>
    <t>MLR 1 factor only</t>
  </si>
  <si>
    <t>WLSMV 5 correlated factors</t>
  </si>
  <si>
    <t>WLSMV 5 factors + higher order</t>
  </si>
  <si>
    <t>WLSMV 1 factor only</t>
  </si>
  <si>
    <t>Chi-Square
Scale Factor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</si>
  <si>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</si>
  <si>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Diff in LL
* -2</t>
  </si>
  <si>
    <t>Models:
Fewer in Row 1
More in Row 2</t>
  </si>
  <si>
    <t>Scaled Diff in -2LL</t>
  </si>
  <si>
    <t>Test of Difference</t>
  </si>
  <si>
    <t>SPURN</t>
  </si>
  <si>
    <t>TERROR</t>
  </si>
  <si>
    <t>ISOLATE</t>
  </si>
  <si>
    <t>CORRUPT</t>
  </si>
  <si>
    <t>IGNORE</t>
  </si>
  <si>
    <t>Saturated: 5-Factor All Covariances Model</t>
  </si>
  <si>
    <t>5 factors + 1 higher-order, + errcov</t>
  </si>
  <si>
    <t>MLR Solutions</t>
  </si>
  <si>
    <t>Predicted 1: 5-Factor + Higher-Order Factor Model</t>
  </si>
  <si>
    <t>Predicted 2: 5-Factor + Higher-Order Factor + 2 Fact Cov Model</t>
  </si>
  <si>
    <t>Discrepancy: Saturated - Predicted 2</t>
  </si>
  <si>
    <t>Discrepancy: Saturated - Predicted 1</t>
  </si>
  <si>
    <t>MLR 5 factors + HO + 2 res cov</t>
  </si>
  <si>
    <t>WLSMV Solutions</t>
  </si>
  <si>
    <t>WLSMV 5 factors + HO + 2 res cov</t>
  </si>
  <si>
    <t>MLR</t>
  </si>
  <si>
    <t>WLSMV</t>
  </si>
  <si>
    <t>Spurning</t>
  </si>
  <si>
    <t>Terror</t>
  </si>
  <si>
    <t>Isolate</t>
  </si>
  <si>
    <t>Corrupt</t>
  </si>
  <si>
    <t>Ignore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</si>
</sst>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"/>
    <numFmt numFmtId="167" formatCode="#,##0.000"/>
    <numFmt numFmtId="168" formatCode=".000"/>
  </numFmts>
  <fonts count="14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7"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6" fontId="0" fillId="0" borderId="0" xfId="0" applyNumberFormat="1" applyFill="1"/>
    <xf numFmtId="166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166" fontId="1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7" fontId="10" fillId="0" borderId="1" xfId="0" applyNumberFormat="1" applyFont="1" applyFill="1" applyBorder="1" applyAlignment="1">
      <alignment horizontal="center" vertical="center" wrapText="1"/>
    </xf>
    <xf numFmtId="167" fontId="10" fillId="0" borderId="0" xfId="0" applyNumberFormat="1" applyFont="1" applyFill="1" applyAlignment="1">
      <alignment horizontal="center"/>
    </xf>
    <xf numFmtId="167" fontId="0" fillId="0" borderId="0" xfId="0" applyNumberFormat="1" applyFill="1"/>
    <xf numFmtId="165" fontId="0" fillId="0" borderId="0" xfId="0" applyNumberFormat="1"/>
    <xf numFmtId="0" fontId="0" fillId="0" borderId="0" xfId="0" applyFill="1" applyAlignment="1">
      <alignment horizontal="left"/>
    </xf>
    <xf numFmtId="166" fontId="9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/>
    <xf numFmtId="164" fontId="0" fillId="0" borderId="0" xfId="0" applyNumberFormat="1"/>
    <xf numFmtId="168" fontId="10" fillId="0" borderId="0" xfId="0" applyNumberFormat="1" applyFont="1"/>
    <xf numFmtId="167" fontId="11" fillId="0" borderId="1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5" borderId="0" xfId="0" applyFont="1" applyFill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zoomScaleNormal="100" workbookViewId="0">
      <selection sqref="A1:M25"/>
    </sheetView>
  </sheetViews>
  <sheetFormatPr defaultColWidth="9" defaultRowHeight="14.4" x14ac:dyDescent="0.3"/>
  <cols>
    <col min="1" max="1" width="27.109375" style="8" bestFit="1" customWidth="1"/>
    <col min="2" max="2" width="7.21875" style="20" bestFit="1" customWidth="1"/>
    <col min="3" max="3" width="10.21875" style="20" customWidth="1"/>
    <col min="4" max="4" width="7.6640625" style="20" customWidth="1"/>
    <col min="5" max="5" width="10.109375" style="35" bestFit="1" customWidth="1"/>
    <col min="6" max="6" width="10.109375" style="21" customWidth="1"/>
    <col min="7" max="7" width="9.33203125" style="20" bestFit="1" customWidth="1"/>
    <col min="8" max="8" width="9.33203125" style="22" bestFit="1" customWidth="1"/>
    <col min="9" max="9" width="5.88671875" style="21" bestFit="1" customWidth="1"/>
    <col min="10" max="10" width="8.6640625" style="21" bestFit="1" customWidth="1"/>
    <col min="11" max="11" width="8.33203125" style="21" bestFit="1" customWidth="1"/>
    <col min="12" max="12" width="8.88671875" style="21" bestFit="1" customWidth="1"/>
    <col min="13" max="13" width="9" style="21" customWidth="1"/>
    <col min="14" max="16384" width="9" style="16"/>
  </cols>
  <sheetData>
    <row r="1" spans="1:13" ht="17.399999999999999" customHeight="1" x14ac:dyDescent="0.3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41.4" x14ac:dyDescent="0.3">
      <c r="A2" s="9" t="s">
        <v>0</v>
      </c>
      <c r="B2" s="10" t="s">
        <v>20</v>
      </c>
      <c r="C2" s="10" t="s">
        <v>31</v>
      </c>
      <c r="D2" s="10" t="s">
        <v>7</v>
      </c>
      <c r="E2" s="33" t="s">
        <v>10</v>
      </c>
      <c r="F2" s="11" t="s">
        <v>41</v>
      </c>
      <c r="G2" s="10" t="s">
        <v>9</v>
      </c>
      <c r="H2" s="9" t="s">
        <v>11</v>
      </c>
      <c r="I2" s="11" t="s">
        <v>12</v>
      </c>
      <c r="J2" s="11" t="s">
        <v>13</v>
      </c>
      <c r="K2" s="11" t="s">
        <v>14</v>
      </c>
      <c r="L2" s="11" t="s">
        <v>15</v>
      </c>
      <c r="M2" s="11" t="s">
        <v>16</v>
      </c>
    </row>
    <row r="3" spans="1:13" x14ac:dyDescent="0.3">
      <c r="A3" s="12" t="s">
        <v>17</v>
      </c>
      <c r="B3" s="13">
        <v>12</v>
      </c>
      <c r="C3" s="13">
        <f>((B3*(B3+1)) / 2) + B3</f>
        <v>90</v>
      </c>
      <c r="D3" s="13">
        <v>36</v>
      </c>
      <c r="E3" s="34">
        <v>224.797</v>
      </c>
      <c r="F3" s="28">
        <v>1.4009</v>
      </c>
      <c r="G3" s="13">
        <v>54</v>
      </c>
      <c r="H3" s="15" t="s">
        <v>18</v>
      </c>
      <c r="I3" s="14">
        <v>0.95899999999999996</v>
      </c>
      <c r="J3" s="14">
        <v>4.9000000000000002E-2</v>
      </c>
      <c r="K3" s="14">
        <v>4.2000000000000003E-2</v>
      </c>
      <c r="L3" s="14">
        <v>5.5E-2</v>
      </c>
      <c r="M3" s="14">
        <v>0.61899999999999999</v>
      </c>
    </row>
    <row r="4" spans="1:13" x14ac:dyDescent="0.3">
      <c r="A4" s="12" t="s">
        <v>21</v>
      </c>
      <c r="B4" s="13">
        <v>9</v>
      </c>
      <c r="C4" s="13">
        <f t="shared" ref="C4:C11" si="0">((B4*(B4+1)) / 2) + B4</f>
        <v>54</v>
      </c>
      <c r="D4" s="13">
        <v>27</v>
      </c>
      <c r="E4" s="34">
        <v>189.815</v>
      </c>
      <c r="F4" s="28">
        <v>1.5875999999999999</v>
      </c>
      <c r="G4" s="13">
        <v>27</v>
      </c>
      <c r="H4" s="15" t="s">
        <v>18</v>
      </c>
      <c r="I4" s="14">
        <v>0.91800000000000004</v>
      </c>
      <c r="J4" s="14">
        <v>6.7000000000000004E-2</v>
      </c>
      <c r="K4" s="14">
        <v>5.8000000000000003E-2</v>
      </c>
      <c r="L4" s="14">
        <v>7.5999999999999998E-2</v>
      </c>
      <c r="M4" s="14">
        <v>1E-3</v>
      </c>
    </row>
    <row r="5" spans="1:13" x14ac:dyDescent="0.3">
      <c r="A5" s="12" t="s">
        <v>23</v>
      </c>
      <c r="B5" s="13">
        <v>6</v>
      </c>
      <c r="C5" s="13">
        <f t="shared" si="0"/>
        <v>27</v>
      </c>
      <c r="D5" s="13">
        <v>18</v>
      </c>
      <c r="E5" s="34">
        <v>80.355999999999995</v>
      </c>
      <c r="F5" s="28">
        <v>1.4944</v>
      </c>
      <c r="G5" s="13">
        <v>9</v>
      </c>
      <c r="H5" s="15" t="s">
        <v>18</v>
      </c>
      <c r="I5" s="14">
        <v>0.91600000000000004</v>
      </c>
      <c r="J5" s="14">
        <v>7.6999999999999999E-2</v>
      </c>
      <c r="K5" s="14">
        <v>6.2E-2</v>
      </c>
      <c r="L5" s="14">
        <v>9.2999999999999999E-2</v>
      </c>
      <c r="M5" s="14">
        <v>2E-3</v>
      </c>
    </row>
    <row r="6" spans="1:13" x14ac:dyDescent="0.3">
      <c r="A6" s="12" t="s">
        <v>25</v>
      </c>
      <c r="B6" s="13">
        <v>7</v>
      </c>
      <c r="C6" s="13">
        <f t="shared" si="0"/>
        <v>35</v>
      </c>
      <c r="D6" s="13">
        <v>21</v>
      </c>
      <c r="E6" s="34">
        <v>54.963999999999999</v>
      </c>
      <c r="F6" s="28">
        <v>1.9075</v>
      </c>
      <c r="G6" s="13">
        <v>14</v>
      </c>
      <c r="H6" s="15" t="s">
        <v>18</v>
      </c>
      <c r="I6" s="14">
        <v>0.93400000000000005</v>
      </c>
      <c r="J6" s="14">
        <v>4.7E-2</v>
      </c>
      <c r="K6" s="14">
        <v>3.4000000000000002E-2</v>
      </c>
      <c r="L6" s="14">
        <v>0.06</v>
      </c>
      <c r="M6" s="14">
        <v>0.63300000000000001</v>
      </c>
    </row>
    <row r="7" spans="1:13" x14ac:dyDescent="0.3">
      <c r="A7" s="12" t="s">
        <v>27</v>
      </c>
      <c r="B7" s="13">
        <v>15</v>
      </c>
      <c r="C7" s="13">
        <f t="shared" si="0"/>
        <v>135</v>
      </c>
      <c r="D7" s="13">
        <v>45</v>
      </c>
      <c r="E7" s="34">
        <v>484.291</v>
      </c>
      <c r="F7" s="28">
        <v>1.7921</v>
      </c>
      <c r="G7" s="13">
        <v>90</v>
      </c>
      <c r="H7" s="15" t="s">
        <v>18</v>
      </c>
      <c r="I7" s="14">
        <v>0.93200000000000005</v>
      </c>
      <c r="J7" s="14">
        <v>5.7000000000000002E-2</v>
      </c>
      <c r="K7" s="14">
        <v>5.1999999999999998E-2</v>
      </c>
      <c r="L7" s="14">
        <v>6.2E-2</v>
      </c>
      <c r="M7" s="14">
        <v>8.0000000000000002E-3</v>
      </c>
    </row>
    <row r="8" spans="1:13" x14ac:dyDescent="0.3">
      <c r="A8" s="12"/>
      <c r="B8" s="13"/>
      <c r="C8" s="13"/>
      <c r="D8" s="13"/>
      <c r="E8" s="34"/>
      <c r="F8" s="28"/>
      <c r="G8" s="13"/>
      <c r="H8" s="15"/>
      <c r="I8" s="14"/>
      <c r="J8" s="14"/>
      <c r="K8" s="14"/>
      <c r="L8" s="14"/>
      <c r="M8" s="14"/>
    </row>
    <row r="9" spans="1:13" x14ac:dyDescent="0.3">
      <c r="A9" s="12" t="s">
        <v>37</v>
      </c>
      <c r="B9" s="13">
        <v>49</v>
      </c>
      <c r="C9" s="13">
        <f>((B9*(B9+1)) / 2) + B9</f>
        <v>1274</v>
      </c>
      <c r="D9" s="13">
        <v>147</v>
      </c>
      <c r="E9" s="34">
        <v>6183.9859999999999</v>
      </c>
      <c r="F9" s="28">
        <v>1.4874000000000001</v>
      </c>
      <c r="G9" s="13">
        <v>1127</v>
      </c>
      <c r="H9" s="15" t="s">
        <v>18</v>
      </c>
      <c r="I9" s="14">
        <v>0.76600000000000001</v>
      </c>
      <c r="J9" s="14">
        <v>5.8000000000000003E-2</v>
      </c>
      <c r="K9" s="14">
        <v>5.7000000000000002E-2</v>
      </c>
      <c r="L9" s="14">
        <v>5.8999999999999997E-2</v>
      </c>
      <c r="M9" s="14" t="s">
        <v>18</v>
      </c>
    </row>
    <row r="10" spans="1:13" x14ac:dyDescent="0.3">
      <c r="A10" s="12" t="s">
        <v>33</v>
      </c>
      <c r="B10" s="13">
        <v>49</v>
      </c>
      <c r="C10" s="13">
        <f t="shared" si="0"/>
        <v>1274</v>
      </c>
      <c r="D10" s="13">
        <v>157</v>
      </c>
      <c r="E10" s="34">
        <v>4424.701</v>
      </c>
      <c r="F10" s="28">
        <v>1.4644999999999999</v>
      </c>
      <c r="G10" s="13">
        <v>1117</v>
      </c>
      <c r="H10" s="15" t="s">
        <v>18</v>
      </c>
      <c r="I10" s="14">
        <v>0.84699999999999998</v>
      </c>
      <c r="J10" s="14">
        <v>4.7E-2</v>
      </c>
      <c r="K10" s="14">
        <v>4.5999999999999999E-2</v>
      </c>
      <c r="L10" s="14">
        <v>4.9000000000000002E-2</v>
      </c>
      <c r="M10" s="14">
        <v>1</v>
      </c>
    </row>
    <row r="11" spans="1:13" x14ac:dyDescent="0.3">
      <c r="A11" s="12" t="s">
        <v>34</v>
      </c>
      <c r="B11" s="13">
        <v>49</v>
      </c>
      <c r="C11" s="13">
        <f t="shared" si="0"/>
        <v>1274</v>
      </c>
      <c r="D11" s="13">
        <v>152</v>
      </c>
      <c r="E11" s="34">
        <v>4486.3810000000003</v>
      </c>
      <c r="F11" s="28">
        <v>1.4681</v>
      </c>
      <c r="G11" s="13">
        <v>1122</v>
      </c>
      <c r="H11" s="15" t="s">
        <v>18</v>
      </c>
      <c r="I11" s="14">
        <v>0.84399999999999997</v>
      </c>
      <c r="J11" s="14">
        <v>4.7E-2</v>
      </c>
      <c r="K11" s="14">
        <v>4.5999999999999999E-2</v>
      </c>
      <c r="L11" s="14">
        <v>4.9000000000000002E-2</v>
      </c>
      <c r="M11" s="14">
        <v>0.999</v>
      </c>
    </row>
    <row r="12" spans="1:13" x14ac:dyDescent="0.3">
      <c r="A12" s="12" t="s">
        <v>59</v>
      </c>
      <c r="B12" s="13">
        <v>49</v>
      </c>
      <c r="C12" s="13">
        <f t="shared" ref="C12" si="1">((B12*(B12+1)) / 2) + B12</f>
        <v>1274</v>
      </c>
      <c r="D12" s="13">
        <v>154</v>
      </c>
      <c r="E12" s="34">
        <v>4422.5559999999996</v>
      </c>
      <c r="F12" s="28">
        <v>1.4669000000000001</v>
      </c>
      <c r="G12" s="13">
        <v>1120</v>
      </c>
      <c r="H12" s="15" t="s">
        <v>18</v>
      </c>
      <c r="I12" s="14">
        <v>0.84699999999999998</v>
      </c>
      <c r="J12" s="14">
        <v>4.7E-2</v>
      </c>
      <c r="K12" s="14">
        <v>4.5999999999999999E-2</v>
      </c>
      <c r="L12" s="14">
        <v>4.8000000000000001E-2</v>
      </c>
      <c r="M12" s="14">
        <v>1</v>
      </c>
    </row>
    <row r="13" spans="1:13" x14ac:dyDescent="0.3">
      <c r="A13" s="12"/>
      <c r="B13" s="13"/>
      <c r="C13" s="13"/>
      <c r="D13" s="13"/>
      <c r="E13" s="34"/>
      <c r="F13" s="14"/>
      <c r="G13" s="13"/>
      <c r="H13" s="15"/>
      <c r="I13" s="14"/>
      <c r="J13" s="14"/>
      <c r="K13" s="14"/>
      <c r="L13" s="14"/>
      <c r="M13" s="14"/>
    </row>
    <row r="14" spans="1:13" ht="17.399999999999999" customHeight="1" x14ac:dyDescent="0.3">
      <c r="A14" s="36" t="s">
        <v>30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ht="41.4" x14ac:dyDescent="0.3">
      <c r="A15" s="9" t="s">
        <v>0</v>
      </c>
      <c r="B15" s="10" t="s">
        <v>20</v>
      </c>
      <c r="C15" s="10" t="s">
        <v>31</v>
      </c>
      <c r="D15" s="10" t="s">
        <v>7</v>
      </c>
      <c r="E15" s="33" t="s">
        <v>10</v>
      </c>
      <c r="F15" s="11" t="s">
        <v>41</v>
      </c>
      <c r="G15" s="10" t="s">
        <v>9</v>
      </c>
      <c r="H15" s="9" t="s">
        <v>11</v>
      </c>
      <c r="I15" s="11" t="s">
        <v>12</v>
      </c>
      <c r="J15" s="11" t="s">
        <v>13</v>
      </c>
      <c r="K15" s="11" t="s">
        <v>14</v>
      </c>
      <c r="L15" s="11" t="s">
        <v>15</v>
      </c>
      <c r="M15" s="11" t="s">
        <v>16</v>
      </c>
    </row>
    <row r="16" spans="1:13" x14ac:dyDescent="0.3">
      <c r="A16" s="12" t="s">
        <v>19</v>
      </c>
      <c r="B16" s="13">
        <v>12</v>
      </c>
      <c r="C16" s="13">
        <f>((B16*(B16+1)) / 2) + (B16*4)</f>
        <v>126</v>
      </c>
      <c r="D16" s="13">
        <v>60</v>
      </c>
      <c r="E16" s="34">
        <v>294.70600000000002</v>
      </c>
      <c r="F16" s="14"/>
      <c r="G16" s="13">
        <v>54</v>
      </c>
      <c r="H16" s="15" t="s">
        <v>18</v>
      </c>
      <c r="I16" s="14">
        <v>0.98299999999999998</v>
      </c>
      <c r="J16" s="14">
        <v>5.8000000000000003E-2</v>
      </c>
      <c r="K16" s="14">
        <v>5.0999999999999997E-2</v>
      </c>
      <c r="L16" s="14">
        <v>6.4000000000000001E-2</v>
      </c>
      <c r="M16" s="14">
        <v>2.3E-2</v>
      </c>
    </row>
    <row r="17" spans="1:13" x14ac:dyDescent="0.3">
      <c r="A17" s="12" t="s">
        <v>22</v>
      </c>
      <c r="B17" s="13">
        <v>9</v>
      </c>
      <c r="C17" s="13">
        <f>((B17*(B17+1)) / 2) + (B17*4)</f>
        <v>81</v>
      </c>
      <c r="D17" s="13">
        <v>45</v>
      </c>
      <c r="E17" s="34">
        <v>263.15499999999997</v>
      </c>
      <c r="F17" s="14"/>
      <c r="G17" s="13">
        <v>27</v>
      </c>
      <c r="H17" s="15" t="s">
        <v>18</v>
      </c>
      <c r="I17" s="14">
        <v>0.96599999999999997</v>
      </c>
      <c r="J17" s="14">
        <v>8.1000000000000003E-2</v>
      </c>
      <c r="K17" s="14">
        <v>7.1999999999999995E-2</v>
      </c>
      <c r="L17" s="14">
        <v>0.09</v>
      </c>
      <c r="M17" s="14" t="s">
        <v>18</v>
      </c>
    </row>
    <row r="18" spans="1:13" x14ac:dyDescent="0.3">
      <c r="A18" s="12" t="s">
        <v>24</v>
      </c>
      <c r="B18" s="13">
        <v>6</v>
      </c>
      <c r="C18" s="13">
        <f>((B18*(B18+1)) / 2) + (B18*4)</f>
        <v>45</v>
      </c>
      <c r="D18" s="13">
        <v>30</v>
      </c>
      <c r="E18" s="34">
        <v>129.828</v>
      </c>
      <c r="F18" s="14"/>
      <c r="G18" s="13">
        <v>9</v>
      </c>
      <c r="H18" s="15" t="s">
        <v>18</v>
      </c>
      <c r="I18" s="14">
        <v>0.96199999999999997</v>
      </c>
      <c r="J18" s="14">
        <v>0.1</v>
      </c>
      <c r="K18" s="14">
        <v>8.5000000000000006E-2</v>
      </c>
      <c r="L18" s="14">
        <v>0.11600000000000001</v>
      </c>
      <c r="M18" s="14" t="s">
        <v>18</v>
      </c>
    </row>
    <row r="19" spans="1:13" x14ac:dyDescent="0.3">
      <c r="A19" s="12" t="s">
        <v>26</v>
      </c>
      <c r="B19" s="13">
        <v>7</v>
      </c>
      <c r="C19" s="13">
        <f>((B19*(B19+1)) / 2) + (B19*4)</f>
        <v>56</v>
      </c>
      <c r="D19" s="13">
        <v>35</v>
      </c>
      <c r="E19" s="34">
        <v>87.486999999999995</v>
      </c>
      <c r="F19" s="14"/>
      <c r="G19" s="13">
        <v>14</v>
      </c>
      <c r="H19" s="15" t="s">
        <v>18</v>
      </c>
      <c r="I19" s="14">
        <v>0.97599999999999998</v>
      </c>
      <c r="J19" s="14">
        <v>6.3E-2</v>
      </c>
      <c r="K19" s="14">
        <v>0.05</v>
      </c>
      <c r="L19" s="14">
        <v>7.5999999999999998E-2</v>
      </c>
      <c r="M19" s="14">
        <v>4.3999999999999997E-2</v>
      </c>
    </row>
    <row r="20" spans="1:13" x14ac:dyDescent="0.3">
      <c r="A20" s="12" t="s">
        <v>28</v>
      </c>
      <c r="B20" s="13">
        <v>15</v>
      </c>
      <c r="C20" s="13">
        <f>((B20*(B20+1)) / 2) + (B20*4)</f>
        <v>180</v>
      </c>
      <c r="D20" s="13">
        <v>75</v>
      </c>
      <c r="E20" s="34">
        <v>897.68899999999996</v>
      </c>
      <c r="F20" s="14"/>
      <c r="G20" s="13">
        <v>90</v>
      </c>
      <c r="H20" s="15" t="s">
        <v>18</v>
      </c>
      <c r="I20" s="14">
        <v>0.97599999999999998</v>
      </c>
      <c r="J20" s="14">
        <v>8.2000000000000003E-2</v>
      </c>
      <c r="K20" s="14">
        <v>7.6999999999999999E-2</v>
      </c>
      <c r="L20" s="14">
        <v>8.6999999999999994E-2</v>
      </c>
      <c r="M20" s="14" t="s">
        <v>18</v>
      </c>
    </row>
    <row r="21" spans="1:13" x14ac:dyDescent="0.3">
      <c r="A21" s="12"/>
      <c r="B21" s="13"/>
      <c r="C21" s="13"/>
      <c r="D21" s="13"/>
      <c r="E21" s="34"/>
      <c r="F21" s="14"/>
      <c r="G21" s="13"/>
      <c r="H21" s="15"/>
      <c r="I21" s="14"/>
      <c r="J21" s="14"/>
      <c r="K21" s="14"/>
      <c r="L21" s="14"/>
      <c r="M21" s="14"/>
    </row>
    <row r="22" spans="1:13" x14ac:dyDescent="0.3">
      <c r="A22" s="12" t="s">
        <v>40</v>
      </c>
      <c r="B22" s="13">
        <v>49</v>
      </c>
      <c r="C22" s="13">
        <f>((B22*(B22+1)) / 2) + B22*4</f>
        <v>1421</v>
      </c>
      <c r="D22" s="13">
        <v>245</v>
      </c>
      <c r="E22" s="34">
        <v>7563.4070000000002</v>
      </c>
      <c r="F22" s="14"/>
      <c r="G22" s="13">
        <v>1127</v>
      </c>
      <c r="H22" s="15" t="s">
        <v>18</v>
      </c>
      <c r="I22" s="14">
        <v>0.90300000000000002</v>
      </c>
      <c r="J22" s="14">
        <v>6.5000000000000002E-2</v>
      </c>
      <c r="K22" s="14">
        <v>6.4000000000000001E-2</v>
      </c>
      <c r="L22" s="14">
        <v>6.7000000000000004E-2</v>
      </c>
      <c r="M22" s="14" t="s">
        <v>18</v>
      </c>
    </row>
    <row r="23" spans="1:13" x14ac:dyDescent="0.3">
      <c r="A23" s="12" t="s">
        <v>38</v>
      </c>
      <c r="B23" s="13">
        <v>49</v>
      </c>
      <c r="C23" s="13">
        <f>((B23*(B23+1)) / 2) + B23*4</f>
        <v>1421</v>
      </c>
      <c r="D23" s="13">
        <v>255</v>
      </c>
      <c r="E23" s="34">
        <v>5934.1360000000004</v>
      </c>
      <c r="F23" s="14"/>
      <c r="G23" s="13">
        <v>1117</v>
      </c>
      <c r="H23" s="15" t="s">
        <v>18</v>
      </c>
      <c r="I23" s="14">
        <v>0.92700000000000005</v>
      </c>
      <c r="J23" s="14">
        <v>5.7000000000000002E-2</v>
      </c>
      <c r="K23" s="14">
        <v>5.5E-2</v>
      </c>
      <c r="L23" s="14">
        <v>5.8000000000000003E-2</v>
      </c>
      <c r="M23" s="14" t="s">
        <v>18</v>
      </c>
    </row>
    <row r="24" spans="1:13" x14ac:dyDescent="0.3">
      <c r="A24" s="12" t="s">
        <v>39</v>
      </c>
      <c r="B24" s="13">
        <v>49</v>
      </c>
      <c r="C24" s="13">
        <f>((B24*(B24+1)) / 2) + B24*4</f>
        <v>1421</v>
      </c>
      <c r="D24" s="13">
        <v>250</v>
      </c>
      <c r="E24" s="34">
        <v>5941.9089999999997</v>
      </c>
      <c r="F24" s="14"/>
      <c r="G24" s="13">
        <v>1122</v>
      </c>
      <c r="H24" s="15" t="s">
        <v>18</v>
      </c>
      <c r="I24" s="14">
        <v>0.92700000000000005</v>
      </c>
      <c r="J24" s="14">
        <v>5.7000000000000002E-2</v>
      </c>
      <c r="K24" s="14">
        <v>5.5E-2</v>
      </c>
      <c r="L24" s="14">
        <v>5.8000000000000003E-2</v>
      </c>
      <c r="M24" s="14" t="s">
        <v>18</v>
      </c>
    </row>
    <row r="25" spans="1:13" x14ac:dyDescent="0.3">
      <c r="A25" s="12" t="s">
        <v>61</v>
      </c>
      <c r="B25" s="13">
        <v>49</v>
      </c>
      <c r="C25" s="13">
        <f>((B25*(B25+1)) / 2) + B25*4</f>
        <v>1421</v>
      </c>
      <c r="D25" s="13">
        <v>252</v>
      </c>
      <c r="E25" s="34">
        <v>5853.7730000000001</v>
      </c>
      <c r="F25" s="14"/>
      <c r="G25" s="13">
        <v>1122</v>
      </c>
      <c r="H25" s="15" t="s">
        <v>18</v>
      </c>
      <c r="I25" s="14">
        <v>0.92800000000000005</v>
      </c>
      <c r="J25" s="14">
        <v>5.6000000000000001E-2</v>
      </c>
      <c r="K25" s="14">
        <v>5.5E-2</v>
      </c>
      <c r="L25" s="14">
        <v>5.8000000000000003E-2</v>
      </c>
      <c r="M25" s="14" t="s">
        <v>18</v>
      </c>
    </row>
  </sheetData>
  <mergeCells count="2">
    <mergeCell ref="A1:M1"/>
    <mergeCell ref="A14:M14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DDCD9-EA34-4EB6-8C0D-FAA64FABBB99}">
  <dimension ref="A1:N18"/>
  <sheetViews>
    <sheetView workbookViewId="0">
      <selection sqref="A1:N17"/>
    </sheetView>
  </sheetViews>
  <sheetFormatPr defaultRowHeight="14.4" x14ac:dyDescent="0.3"/>
  <cols>
    <col min="1" max="2" width="8.88671875" style="31"/>
    <col min="3" max="3" width="2.77734375" style="31" customWidth="1"/>
    <col min="4" max="5" width="8.88671875" style="31"/>
    <col min="6" max="6" width="2.77734375" style="31" customWidth="1"/>
    <col min="7" max="8" width="8.88671875" style="31"/>
    <col min="9" max="9" width="2.77734375" style="31" customWidth="1"/>
    <col min="10" max="11" width="8.88671875" style="31"/>
    <col min="12" max="12" width="2.77734375" style="31" customWidth="1"/>
    <col min="13" max="14" width="8.88671875" style="31"/>
  </cols>
  <sheetData>
    <row r="1" spans="1:14" x14ac:dyDescent="0.3">
      <c r="A1" s="44" t="s">
        <v>62</v>
      </c>
      <c r="B1" s="44" t="s">
        <v>63</v>
      </c>
      <c r="C1" s="44"/>
      <c r="D1" s="44" t="s">
        <v>62</v>
      </c>
      <c r="E1" s="44" t="s">
        <v>63</v>
      </c>
      <c r="F1" s="44"/>
      <c r="G1" s="44" t="s">
        <v>62</v>
      </c>
      <c r="H1" s="44" t="s">
        <v>63</v>
      </c>
      <c r="I1" s="44"/>
      <c r="J1" s="44" t="s">
        <v>62</v>
      </c>
      <c r="K1" s="44" t="s">
        <v>63</v>
      </c>
      <c r="L1" s="44"/>
      <c r="M1" s="44" t="s">
        <v>62</v>
      </c>
      <c r="N1" s="44" t="s">
        <v>63</v>
      </c>
    </row>
    <row r="2" spans="1:14" ht="15" thickBot="1" x14ac:dyDescent="0.35">
      <c r="A2" s="45" t="s">
        <v>64</v>
      </c>
      <c r="B2" s="45" t="s">
        <v>64</v>
      </c>
      <c r="C2" s="44"/>
      <c r="D2" s="45" t="s">
        <v>65</v>
      </c>
      <c r="E2" s="45" t="s">
        <v>65</v>
      </c>
      <c r="F2" s="44"/>
      <c r="G2" s="45" t="s">
        <v>66</v>
      </c>
      <c r="H2" s="45" t="s">
        <v>66</v>
      </c>
      <c r="I2" s="44"/>
      <c r="J2" s="45" t="s">
        <v>67</v>
      </c>
      <c r="K2" s="45" t="s">
        <v>67</v>
      </c>
      <c r="L2" s="44"/>
      <c r="M2" s="45" t="s">
        <v>68</v>
      </c>
      <c r="N2" s="45" t="s">
        <v>68</v>
      </c>
    </row>
    <row r="3" spans="1:14" x14ac:dyDescent="0.3">
      <c r="A3" s="46">
        <v>0.59899999999999998</v>
      </c>
      <c r="B3" s="46">
        <v>0.66</v>
      </c>
      <c r="C3" s="46"/>
      <c r="D3" s="46">
        <v>0.51200000000000001</v>
      </c>
      <c r="E3" s="46">
        <v>0.61699999999999999</v>
      </c>
      <c r="F3" s="46"/>
      <c r="G3" s="46">
        <v>0.52100000000000002</v>
      </c>
      <c r="H3" s="46">
        <v>0.69499999999999995</v>
      </c>
      <c r="I3" s="46"/>
      <c r="J3" s="46">
        <v>0.58899999999999997</v>
      </c>
      <c r="K3" s="46">
        <v>0.73899999999999999</v>
      </c>
      <c r="L3" s="46"/>
      <c r="M3" s="46">
        <v>0.67200000000000004</v>
      </c>
      <c r="N3" s="46">
        <v>0.81299999999999994</v>
      </c>
    </row>
    <row r="4" spans="1:14" x14ac:dyDescent="0.3">
      <c r="A4" s="46">
        <v>0.45700000000000002</v>
      </c>
      <c r="B4" s="46">
        <v>0.52800000000000002</v>
      </c>
      <c r="C4" s="46"/>
      <c r="D4" s="46">
        <v>0.67300000000000004</v>
      </c>
      <c r="E4" s="46">
        <v>0.77100000000000002</v>
      </c>
      <c r="F4" s="46"/>
      <c r="G4" s="46">
        <v>0.55000000000000004</v>
      </c>
      <c r="H4" s="46">
        <v>0.63</v>
      </c>
      <c r="I4" s="46"/>
      <c r="J4" s="46">
        <v>0.54500000000000004</v>
      </c>
      <c r="K4" s="46">
        <v>0.71299999999999997</v>
      </c>
      <c r="L4" s="46"/>
      <c r="M4" s="46">
        <v>0.65400000000000003</v>
      </c>
      <c r="N4" s="46">
        <v>0.749</v>
      </c>
    </row>
    <row r="5" spans="1:14" x14ac:dyDescent="0.3">
      <c r="A5" s="46">
        <v>0.76900000000000002</v>
      </c>
      <c r="B5" s="46">
        <v>0.83699999999999997</v>
      </c>
      <c r="C5" s="46"/>
      <c r="D5" s="46">
        <v>0.45100000000000001</v>
      </c>
      <c r="E5" s="46">
        <v>0.71299999999999997</v>
      </c>
      <c r="F5" s="46"/>
      <c r="G5" s="46">
        <v>0.54500000000000004</v>
      </c>
      <c r="H5" s="46">
        <v>0.68500000000000005</v>
      </c>
      <c r="I5" s="46"/>
      <c r="J5" s="46">
        <v>0.375</v>
      </c>
      <c r="K5" s="46">
        <v>0.52300000000000002</v>
      </c>
      <c r="L5" s="46"/>
      <c r="M5" s="46">
        <v>0.65700000000000003</v>
      </c>
      <c r="N5" s="46">
        <v>0.748</v>
      </c>
    </row>
    <row r="6" spans="1:14" x14ac:dyDescent="0.3">
      <c r="A6" s="46">
        <v>0.52600000000000002</v>
      </c>
      <c r="B6" s="46">
        <v>0.59699999999999998</v>
      </c>
      <c r="C6" s="46"/>
      <c r="D6" s="46">
        <v>0.61199999999999999</v>
      </c>
      <c r="E6" s="46">
        <v>0.72099999999999997</v>
      </c>
      <c r="F6" s="46"/>
      <c r="G6" s="46">
        <v>0.54</v>
      </c>
      <c r="H6" s="46">
        <v>0.629</v>
      </c>
      <c r="I6" s="46"/>
      <c r="J6" s="46">
        <v>0.54500000000000004</v>
      </c>
      <c r="K6" s="46">
        <v>0.85399999999999998</v>
      </c>
      <c r="L6" s="46"/>
      <c r="M6" s="46">
        <v>0.72399999999999998</v>
      </c>
      <c r="N6" s="46">
        <v>0.80100000000000005</v>
      </c>
    </row>
    <row r="7" spans="1:14" x14ac:dyDescent="0.3">
      <c r="A7" s="46">
        <v>0.60699999999999998</v>
      </c>
      <c r="B7" s="46">
        <v>0.67700000000000005</v>
      </c>
      <c r="C7" s="46"/>
      <c r="D7" s="46">
        <v>0.57099999999999995</v>
      </c>
      <c r="E7" s="46">
        <v>0.78700000000000003</v>
      </c>
      <c r="F7" s="46"/>
      <c r="G7" s="46">
        <v>0.56299999999999994</v>
      </c>
      <c r="H7" s="46">
        <v>0.72599999999999998</v>
      </c>
      <c r="I7" s="46"/>
      <c r="J7" s="46">
        <v>0.63100000000000001</v>
      </c>
      <c r="K7" s="46">
        <v>0.82599999999999996</v>
      </c>
      <c r="L7" s="46"/>
      <c r="M7" s="46">
        <v>0.44500000000000001</v>
      </c>
      <c r="N7" s="46">
        <v>0.54</v>
      </c>
    </row>
    <row r="8" spans="1:14" x14ac:dyDescent="0.3">
      <c r="A8" s="46">
        <v>0.81599999999999995</v>
      </c>
      <c r="B8" s="46">
        <v>0.86499999999999999</v>
      </c>
      <c r="C8" s="46"/>
      <c r="D8" s="46">
        <v>0.55400000000000005</v>
      </c>
      <c r="E8" s="46">
        <v>0.61699999999999999</v>
      </c>
      <c r="F8" s="46"/>
      <c r="G8" s="46">
        <v>0.752</v>
      </c>
      <c r="H8" s="46">
        <v>0.82199999999999995</v>
      </c>
      <c r="I8" s="46"/>
      <c r="J8" s="46">
        <v>0.57999999999999996</v>
      </c>
      <c r="K8" s="46">
        <v>0.70799999999999996</v>
      </c>
      <c r="L8" s="46"/>
      <c r="M8" s="46">
        <v>0.745</v>
      </c>
      <c r="N8" s="46">
        <v>0.83299999999999996</v>
      </c>
    </row>
    <row r="9" spans="1:14" x14ac:dyDescent="0.3">
      <c r="A9" s="46">
        <v>0.83499999999999996</v>
      </c>
      <c r="B9" s="46">
        <v>0.90700000000000003</v>
      </c>
      <c r="C9" s="46"/>
      <c r="D9" s="46">
        <v>0.68500000000000005</v>
      </c>
      <c r="E9" s="46">
        <v>0.80500000000000005</v>
      </c>
      <c r="F9" s="46"/>
      <c r="G9" s="46"/>
      <c r="H9" s="46"/>
      <c r="I9" s="46"/>
      <c r="J9" s="46">
        <v>0.64600000000000002</v>
      </c>
      <c r="K9" s="46">
        <v>0.84</v>
      </c>
      <c r="L9" s="46"/>
      <c r="M9" s="46">
        <v>0.84699999999999998</v>
      </c>
      <c r="N9" s="46">
        <v>0.91300000000000003</v>
      </c>
    </row>
    <row r="10" spans="1:14" x14ac:dyDescent="0.3">
      <c r="A10" s="46">
        <v>0.46500000000000002</v>
      </c>
      <c r="B10" s="46">
        <v>0.53800000000000003</v>
      </c>
      <c r="C10" s="46"/>
      <c r="D10" s="46">
        <v>0.64300000000000002</v>
      </c>
      <c r="E10" s="46">
        <v>0.74299999999999999</v>
      </c>
      <c r="F10" s="46"/>
      <c r="G10" s="46"/>
      <c r="H10" s="46"/>
      <c r="I10" s="46"/>
      <c r="J10" s="46"/>
      <c r="K10" s="46"/>
      <c r="L10" s="46"/>
      <c r="M10" s="46">
        <v>0.71299999999999997</v>
      </c>
      <c r="N10" s="46">
        <v>0.81299999999999994</v>
      </c>
    </row>
    <row r="11" spans="1:14" x14ac:dyDescent="0.3">
      <c r="A11" s="46">
        <v>0.51600000000000001</v>
      </c>
      <c r="B11" s="46">
        <v>0.72799999999999998</v>
      </c>
      <c r="C11" s="46"/>
      <c r="D11" s="46">
        <v>0.73199999999999998</v>
      </c>
      <c r="E11" s="46">
        <v>0.81499999999999995</v>
      </c>
      <c r="F11" s="46"/>
      <c r="G11" s="46"/>
      <c r="H11" s="46"/>
      <c r="I11" s="46"/>
      <c r="J11" s="46"/>
      <c r="K11" s="46"/>
      <c r="L11" s="46"/>
      <c r="M11" s="46">
        <v>0.80800000000000005</v>
      </c>
      <c r="N11" s="46">
        <v>0.89100000000000001</v>
      </c>
    </row>
    <row r="12" spans="1:14" x14ac:dyDescent="0.3">
      <c r="A12" s="46">
        <v>0.65500000000000003</v>
      </c>
      <c r="B12" s="46">
        <v>0.74399999999999999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>
        <v>0.749</v>
      </c>
      <c r="N12" s="46">
        <v>0.84499999999999997</v>
      </c>
    </row>
    <row r="13" spans="1:14" x14ac:dyDescent="0.3">
      <c r="A13" s="46">
        <v>0.67400000000000004</v>
      </c>
      <c r="B13" s="46">
        <v>0.75600000000000001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>
        <v>0.65600000000000003</v>
      </c>
      <c r="N13" s="46">
        <v>0.79500000000000004</v>
      </c>
    </row>
    <row r="14" spans="1:14" x14ac:dyDescent="0.3">
      <c r="A14" s="46">
        <v>0.61</v>
      </c>
      <c r="B14" s="46">
        <v>0.68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>
        <v>0.83</v>
      </c>
      <c r="N14" s="46">
        <v>0.90400000000000003</v>
      </c>
    </row>
    <row r="15" spans="1:14" x14ac:dyDescent="0.3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>
        <v>0.71199999999999997</v>
      </c>
      <c r="N15" s="46">
        <v>0.80600000000000005</v>
      </c>
    </row>
    <row r="16" spans="1:14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>
        <v>0.73899999999999999</v>
      </c>
      <c r="N16" s="46">
        <v>0.81499999999999995</v>
      </c>
    </row>
    <row r="17" spans="1:14" x14ac:dyDescent="0.3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>
        <v>0.82499999999999996</v>
      </c>
      <c r="N17" s="46">
        <v>0.91800000000000004</v>
      </c>
    </row>
    <row r="18" spans="1:14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abSelected="1" zoomScaleNormal="100" workbookViewId="0">
      <selection activeCell="A13" sqref="A13:D13"/>
    </sheetView>
  </sheetViews>
  <sheetFormatPr defaultRowHeight="14.4" x14ac:dyDescent="0.3"/>
  <cols>
    <col min="1" max="1" width="30.6640625" style="2" customWidth="1"/>
    <col min="2" max="2" width="11.33203125" style="25" customWidth="1"/>
    <col min="3" max="3" width="10" style="4" customWidth="1"/>
    <col min="4" max="4" width="9" style="2" customWidth="1"/>
    <col min="5" max="5" width="10.88671875" style="25" customWidth="1"/>
    <col min="6" max="6" width="10.88671875" style="4" customWidth="1"/>
    <col min="7" max="7" width="10.33203125" style="1" customWidth="1"/>
    <col min="8" max="8" width="9" style="2" customWidth="1"/>
    <col min="9" max="9" width="9.21875" style="2" customWidth="1"/>
  </cols>
  <sheetData>
    <row r="1" spans="1:11" ht="26.1" customHeight="1" x14ac:dyDescent="0.3">
      <c r="A1" s="37" t="s">
        <v>3</v>
      </c>
      <c r="B1" s="37"/>
      <c r="C1" s="37"/>
      <c r="D1" s="37"/>
      <c r="E1" s="38" t="s">
        <v>4</v>
      </c>
      <c r="F1" s="38"/>
      <c r="G1" s="38"/>
      <c r="H1" s="38"/>
      <c r="I1" s="38"/>
    </row>
    <row r="2" spans="1:11" ht="21.75" customHeight="1" x14ac:dyDescent="0.3">
      <c r="A2" s="39" t="s">
        <v>44</v>
      </c>
      <c r="B2" s="41" t="s">
        <v>42</v>
      </c>
      <c r="C2" s="41"/>
      <c r="D2" s="41"/>
      <c r="E2" s="41"/>
      <c r="F2" s="41"/>
      <c r="G2" s="41"/>
      <c r="H2" s="41"/>
      <c r="I2" s="41"/>
    </row>
    <row r="3" spans="1:11" ht="43.2" x14ac:dyDescent="0.3">
      <c r="A3" s="40"/>
      <c r="B3" s="23" t="s">
        <v>2</v>
      </c>
      <c r="C3" s="5" t="s">
        <v>5</v>
      </c>
      <c r="D3" s="17" t="s">
        <v>7</v>
      </c>
      <c r="E3" s="23" t="s">
        <v>43</v>
      </c>
      <c r="F3" s="5" t="s">
        <v>6</v>
      </c>
      <c r="G3" s="18" t="s">
        <v>45</v>
      </c>
      <c r="H3" s="17" t="s">
        <v>1</v>
      </c>
      <c r="I3" s="5" t="s">
        <v>8</v>
      </c>
    </row>
    <row r="4" spans="1:11" ht="15.75" customHeight="1" x14ac:dyDescent="0.3">
      <c r="A4" s="6"/>
      <c r="B4" s="24"/>
      <c r="C4" s="7"/>
      <c r="D4" s="6"/>
      <c r="F4" s="7"/>
      <c r="G4" s="19"/>
      <c r="H4" s="6"/>
      <c r="I4" s="7"/>
    </row>
    <row r="5" spans="1:11" x14ac:dyDescent="0.3">
      <c r="A5" s="2" t="s">
        <v>36</v>
      </c>
      <c r="B5" s="1">
        <v>-70386.525999999998</v>
      </c>
      <c r="C5" s="4">
        <v>2.3982999999999999</v>
      </c>
      <c r="D5" s="2">
        <v>147</v>
      </c>
      <c r="I5" s="4"/>
    </row>
    <row r="6" spans="1:11" x14ac:dyDescent="0.3">
      <c r="A6" s="2" t="s">
        <v>32</v>
      </c>
      <c r="B6" s="1">
        <v>-69027.430999999997</v>
      </c>
      <c r="C6" s="4">
        <v>2.5032999999999999</v>
      </c>
      <c r="D6" s="2">
        <v>157</v>
      </c>
      <c r="I6" s="4"/>
    </row>
    <row r="7" spans="1:11" x14ac:dyDescent="0.3">
      <c r="A7" s="3" t="s">
        <v>46</v>
      </c>
      <c r="E7" s="25">
        <f>-2*(B5-B6)</f>
        <v>2718.1900000000023</v>
      </c>
      <c r="F7" s="4">
        <f>((D5*C5) - (D6*C6)) / (D5-D6)</f>
        <v>4.046800000000002</v>
      </c>
      <c r="G7" s="1">
        <f>E7/F7</f>
        <v>671.68874172185451</v>
      </c>
      <c r="H7" s="2">
        <f>ABS(D6-D5)</f>
        <v>10</v>
      </c>
      <c r="I7" s="4">
        <f>CHIDIST(G7,H7)</f>
        <v>7.48465777411444E-138</v>
      </c>
    </row>
    <row r="9" spans="1:11" x14ac:dyDescent="0.3">
      <c r="A9" s="2" t="s">
        <v>35</v>
      </c>
      <c r="B9" s="1">
        <v>-69080.656000000003</v>
      </c>
      <c r="C9" s="4">
        <v>2.5108999999999999</v>
      </c>
      <c r="D9" s="2">
        <v>152</v>
      </c>
      <c r="I9" s="4"/>
    </row>
    <row r="10" spans="1:11" x14ac:dyDescent="0.3">
      <c r="A10" s="2" t="s">
        <v>32</v>
      </c>
      <c r="B10" s="1">
        <v>-69027.430999999997</v>
      </c>
      <c r="C10" s="4">
        <v>2.5032999999999999</v>
      </c>
      <c r="D10" s="2">
        <v>157</v>
      </c>
      <c r="I10" s="4"/>
    </row>
    <row r="11" spans="1:11" x14ac:dyDescent="0.3">
      <c r="A11" s="3" t="s">
        <v>46</v>
      </c>
      <c r="E11" s="25">
        <f>-2*(B9-B10)</f>
        <v>106.45000000001164</v>
      </c>
      <c r="F11" s="4">
        <f>((D9*C9) - (D10*C10)) / (D9-D10)</f>
        <v>2.2722600000000055</v>
      </c>
      <c r="G11" s="1">
        <f>E11/F11</f>
        <v>46.847631873118125</v>
      </c>
      <c r="H11" s="2">
        <f>ABS(D10-D9)</f>
        <v>5</v>
      </c>
      <c r="I11" s="4">
        <f>CHIDIST(G11,H11)</f>
        <v>6.1026647529576579E-9</v>
      </c>
      <c r="K11" s="26"/>
    </row>
    <row r="12" spans="1:11" x14ac:dyDescent="0.3">
      <c r="I12" s="4"/>
    </row>
    <row r="13" spans="1:11" ht="15" customHeight="1" x14ac:dyDescent="0.3">
      <c r="A13" s="2" t="s">
        <v>35</v>
      </c>
      <c r="B13" s="1">
        <v>-69080.656000000003</v>
      </c>
      <c r="C13" s="4">
        <v>2.5108999999999999</v>
      </c>
      <c r="D13" s="2">
        <v>152</v>
      </c>
      <c r="I13" s="4"/>
    </row>
    <row r="14" spans="1:11" x14ac:dyDescent="0.3">
      <c r="A14" s="2" t="s">
        <v>53</v>
      </c>
      <c r="B14" s="1">
        <v>-69031.179999999993</v>
      </c>
      <c r="C14" s="4">
        <v>2.5059999999999998</v>
      </c>
      <c r="D14" s="2">
        <v>154</v>
      </c>
      <c r="I14" s="4"/>
    </row>
    <row r="15" spans="1:11" x14ac:dyDescent="0.3">
      <c r="A15" s="3" t="s">
        <v>46</v>
      </c>
      <c r="E15" s="25">
        <f>-2*(B13-B14)</f>
        <v>98.952000000019325</v>
      </c>
      <c r="F15" s="4">
        <f>((D13*C13) - (D14*C14)) / (D13-D14)</f>
        <v>2.1336000000000013</v>
      </c>
      <c r="G15" s="1">
        <f>E15/F15</f>
        <v>46.377952755914542</v>
      </c>
      <c r="H15" s="2">
        <f>ABS(D14-D13)</f>
        <v>2</v>
      </c>
      <c r="I15" s="4">
        <f>CHIDIST(G15,H15)</f>
        <v>8.4948461556971659E-11</v>
      </c>
      <c r="K15" s="26"/>
    </row>
    <row r="16" spans="1:11" x14ac:dyDescent="0.3">
      <c r="I16" s="4"/>
    </row>
    <row r="17" spans="1:11" ht="15" customHeight="1" x14ac:dyDescent="0.3">
      <c r="A17" s="2" t="s">
        <v>53</v>
      </c>
      <c r="B17" s="1">
        <v>-69031.179999999993</v>
      </c>
      <c r="C17" s="4">
        <v>2.5059999999999998</v>
      </c>
      <c r="D17" s="2">
        <v>154</v>
      </c>
      <c r="I17" s="4"/>
    </row>
    <row r="18" spans="1:11" x14ac:dyDescent="0.3">
      <c r="A18" s="2" t="s">
        <v>32</v>
      </c>
      <c r="B18" s="1">
        <v>-69027.430999999997</v>
      </c>
      <c r="C18" s="4">
        <v>2.5032999999999999</v>
      </c>
      <c r="D18" s="2">
        <v>157</v>
      </c>
      <c r="I18" s="4"/>
    </row>
    <row r="19" spans="1:11" x14ac:dyDescent="0.3">
      <c r="A19" s="3" t="s">
        <v>46</v>
      </c>
      <c r="E19" s="25">
        <f>-2*(B17-B18)</f>
        <v>7.4979999999923166</v>
      </c>
      <c r="F19" s="4">
        <f>((D17*C17) - (D18*C18)) / (D17-D18)</f>
        <v>2.3647000000000085</v>
      </c>
      <c r="G19" s="1">
        <f>E19/F19</f>
        <v>3.1708039074691463</v>
      </c>
      <c r="H19" s="2">
        <f>ABS(D18-D17)</f>
        <v>3</v>
      </c>
      <c r="I19" s="4">
        <f>CHIDIST(G19,H19)</f>
        <v>0.36603284982198919</v>
      </c>
      <c r="K19" s="26"/>
    </row>
    <row r="20" spans="1:11" x14ac:dyDescent="0.3">
      <c r="I20" s="4"/>
    </row>
    <row r="21" spans="1:11" x14ac:dyDescent="0.3">
      <c r="I21" s="4"/>
    </row>
    <row r="22" spans="1:11" x14ac:dyDescent="0.3">
      <c r="I22" s="4"/>
    </row>
    <row r="23" spans="1:11" x14ac:dyDescent="0.3">
      <c r="A23" s="3"/>
      <c r="I23" s="4"/>
    </row>
    <row r="25" spans="1:11" x14ac:dyDescent="0.3">
      <c r="A25" s="27"/>
    </row>
    <row r="26" spans="1:11" x14ac:dyDescent="0.3">
      <c r="A26" s="27"/>
    </row>
    <row r="28" spans="1:11" x14ac:dyDescent="0.3">
      <c r="A28" s="3"/>
      <c r="I28" s="4"/>
    </row>
    <row r="29" spans="1:11" x14ac:dyDescent="0.3">
      <c r="A29" s="27"/>
    </row>
    <row r="30" spans="1:11" x14ac:dyDescent="0.3">
      <c r="A30" s="27"/>
    </row>
    <row r="32" spans="1:11" x14ac:dyDescent="0.3">
      <c r="A32" s="3"/>
      <c r="I32" s="4"/>
    </row>
    <row r="35" spans="1:9" x14ac:dyDescent="0.3">
      <c r="A35" s="27"/>
    </row>
    <row r="36" spans="1:9" x14ac:dyDescent="0.3">
      <c r="A36" s="3"/>
      <c r="I36" s="4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topLeftCell="A13" workbookViewId="0">
      <selection activeCell="E56" sqref="E56"/>
    </sheetView>
  </sheetViews>
  <sheetFormatPr defaultRowHeight="14.4" x14ac:dyDescent="0.3"/>
  <cols>
    <col min="2" max="6" width="9.77734375" customWidth="1"/>
  </cols>
  <sheetData>
    <row r="1" spans="1:13" x14ac:dyDescent="0.3">
      <c r="A1" s="43" t="s">
        <v>54</v>
      </c>
      <c r="B1" s="43"/>
      <c r="C1" s="43"/>
      <c r="D1" s="43"/>
      <c r="E1" s="43"/>
      <c r="F1" s="43"/>
      <c r="H1" s="43" t="s">
        <v>60</v>
      </c>
      <c r="I1" s="43"/>
      <c r="J1" s="43"/>
      <c r="K1" s="43"/>
      <c r="L1" s="43"/>
      <c r="M1" s="43"/>
    </row>
    <row r="2" spans="1:13" x14ac:dyDescent="0.3">
      <c r="A2" s="42" t="s">
        <v>52</v>
      </c>
      <c r="B2" s="42"/>
      <c r="C2" s="42"/>
      <c r="D2" s="42"/>
      <c r="E2" s="42"/>
      <c r="F2" s="42"/>
      <c r="H2" s="42" t="s">
        <v>52</v>
      </c>
      <c r="I2" s="42"/>
      <c r="J2" s="42"/>
      <c r="K2" s="42"/>
      <c r="L2" s="42"/>
      <c r="M2" s="42"/>
    </row>
    <row r="3" spans="1:13" s="29" customFormat="1" x14ac:dyDescent="0.3"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I3" s="29" t="s">
        <v>47</v>
      </c>
      <c r="J3" s="29" t="s">
        <v>48</v>
      </c>
      <c r="K3" s="29" t="s">
        <v>49</v>
      </c>
      <c r="L3" s="29" t="s">
        <v>50</v>
      </c>
      <c r="M3" s="29" t="s">
        <v>51</v>
      </c>
    </row>
    <row r="4" spans="1:13" x14ac:dyDescent="0.3">
      <c r="A4" t="s">
        <v>47</v>
      </c>
      <c r="B4" s="30">
        <v>1</v>
      </c>
      <c r="C4" s="30"/>
      <c r="D4" s="30"/>
      <c r="E4" s="30"/>
      <c r="F4" s="30"/>
      <c r="H4" t="s">
        <v>47</v>
      </c>
      <c r="I4" s="30">
        <v>1</v>
      </c>
      <c r="J4" s="30"/>
      <c r="K4" s="30"/>
      <c r="L4" s="30"/>
      <c r="M4" s="30"/>
    </row>
    <row r="5" spans="1:13" x14ac:dyDescent="0.3">
      <c r="A5" t="s">
        <v>48</v>
      </c>
      <c r="B5" s="30">
        <v>0.92900000000000005</v>
      </c>
      <c r="C5" s="30">
        <v>1</v>
      </c>
      <c r="D5" s="30"/>
      <c r="E5" s="30"/>
      <c r="F5" s="30"/>
      <c r="H5" t="s">
        <v>48</v>
      </c>
      <c r="I5" s="30">
        <v>0.94699999999999995</v>
      </c>
      <c r="J5" s="30">
        <v>1</v>
      </c>
      <c r="K5" s="30"/>
      <c r="L5" s="30"/>
      <c r="M5" s="30"/>
    </row>
    <row r="6" spans="1:13" x14ac:dyDescent="0.3">
      <c r="A6" t="s">
        <v>49</v>
      </c>
      <c r="B6" s="30">
        <v>0.89800000000000002</v>
      </c>
      <c r="C6" s="30">
        <v>0.876</v>
      </c>
      <c r="D6" s="30">
        <v>1</v>
      </c>
      <c r="E6" s="30"/>
      <c r="F6" s="30"/>
      <c r="H6" t="s">
        <v>49</v>
      </c>
      <c r="I6" s="30">
        <v>0.92500000000000004</v>
      </c>
      <c r="J6" s="30">
        <v>0.88500000000000001</v>
      </c>
      <c r="K6" s="30">
        <v>1</v>
      </c>
      <c r="L6" s="30"/>
      <c r="M6" s="30"/>
    </row>
    <row r="7" spans="1:13" x14ac:dyDescent="0.3">
      <c r="A7" t="s">
        <v>50</v>
      </c>
      <c r="B7" s="30">
        <v>0.68899999999999995</v>
      </c>
      <c r="C7" s="30">
        <v>0.79200000000000004</v>
      </c>
      <c r="D7" s="30">
        <v>0.65800000000000003</v>
      </c>
      <c r="E7" s="30">
        <v>1</v>
      </c>
      <c r="F7" s="30"/>
      <c r="H7" t="s">
        <v>50</v>
      </c>
      <c r="I7" s="30">
        <v>0.79100000000000004</v>
      </c>
      <c r="J7" s="30">
        <v>0.86599999999999999</v>
      </c>
      <c r="K7" s="30">
        <v>0.77600000000000002</v>
      </c>
      <c r="L7" s="30">
        <v>1</v>
      </c>
      <c r="M7" s="30"/>
    </row>
    <row r="8" spans="1:13" x14ac:dyDescent="0.3">
      <c r="A8" t="s">
        <v>51</v>
      </c>
      <c r="B8" s="30">
        <v>0.83</v>
      </c>
      <c r="C8" s="30">
        <v>0.76700000000000002</v>
      </c>
      <c r="D8" s="30">
        <v>0.82799999999999996</v>
      </c>
      <c r="E8" s="30">
        <v>0.63</v>
      </c>
      <c r="F8" s="30">
        <v>1</v>
      </c>
      <c r="H8" t="s">
        <v>51</v>
      </c>
      <c r="I8" s="30">
        <v>0.88200000000000001</v>
      </c>
      <c r="J8" s="30">
        <v>0.81699999999999995</v>
      </c>
      <c r="K8" s="30">
        <v>0.86299999999999999</v>
      </c>
      <c r="L8" s="30">
        <v>0.72899999999999998</v>
      </c>
      <c r="M8" s="30">
        <v>1</v>
      </c>
    </row>
    <row r="10" spans="1:13" x14ac:dyDescent="0.3">
      <c r="A10" s="42" t="s">
        <v>55</v>
      </c>
      <c r="B10" s="42"/>
      <c r="C10" s="42"/>
      <c r="D10" s="42"/>
      <c r="E10" s="42"/>
      <c r="F10" s="42"/>
      <c r="H10" s="42" t="s">
        <v>55</v>
      </c>
      <c r="I10" s="42"/>
      <c r="J10" s="42"/>
      <c r="K10" s="42"/>
      <c r="L10" s="42"/>
      <c r="M10" s="42"/>
    </row>
    <row r="11" spans="1:13" s="29" customFormat="1" x14ac:dyDescent="0.3">
      <c r="B11" s="29" t="s">
        <v>47</v>
      </c>
      <c r="C11" s="29" t="s">
        <v>48</v>
      </c>
      <c r="D11" s="29" t="s">
        <v>49</v>
      </c>
      <c r="E11" s="29" t="s">
        <v>50</v>
      </c>
      <c r="F11" s="29" t="s">
        <v>51</v>
      </c>
      <c r="I11" s="29" t="s">
        <v>47</v>
      </c>
      <c r="J11" s="29" t="s">
        <v>48</v>
      </c>
      <c r="K11" s="29" t="s">
        <v>49</v>
      </c>
      <c r="L11" s="29" t="s">
        <v>50</v>
      </c>
      <c r="M11" s="29" t="s">
        <v>51</v>
      </c>
    </row>
    <row r="12" spans="1:13" x14ac:dyDescent="0.3">
      <c r="A12" t="s">
        <v>47</v>
      </c>
      <c r="B12" s="30">
        <v>1</v>
      </c>
      <c r="C12" s="30"/>
      <c r="D12" s="30"/>
      <c r="E12" s="30"/>
      <c r="F12" s="30"/>
      <c r="H12" t="s">
        <v>47</v>
      </c>
      <c r="I12" s="30">
        <v>1</v>
      </c>
      <c r="J12" s="30"/>
      <c r="K12" s="30"/>
      <c r="L12" s="30"/>
      <c r="M12" s="30"/>
    </row>
    <row r="13" spans="1:13" x14ac:dyDescent="0.3">
      <c r="A13" t="s">
        <v>48</v>
      </c>
      <c r="B13" s="30">
        <v>0.92500000000000004</v>
      </c>
      <c r="C13" s="30">
        <v>1</v>
      </c>
      <c r="D13" s="30"/>
      <c r="E13" s="30"/>
      <c r="F13" s="30"/>
      <c r="H13" t="s">
        <v>48</v>
      </c>
      <c r="I13" s="30">
        <v>0.93799999999999994</v>
      </c>
      <c r="J13" s="30">
        <v>1</v>
      </c>
      <c r="K13" s="30"/>
      <c r="L13" s="30"/>
      <c r="M13" s="30"/>
    </row>
    <row r="14" spans="1:13" x14ac:dyDescent="0.3">
      <c r="A14" t="s">
        <v>49</v>
      </c>
      <c r="B14" s="30">
        <v>0.90600000000000003</v>
      </c>
      <c r="C14" s="30">
        <v>0.88900000000000001</v>
      </c>
      <c r="D14" s="30">
        <v>1</v>
      </c>
      <c r="E14" s="30"/>
      <c r="F14" s="30"/>
      <c r="H14" t="s">
        <v>49</v>
      </c>
      <c r="I14" s="30">
        <v>0.94099999999999995</v>
      </c>
      <c r="J14" s="30">
        <v>0.90200000000000002</v>
      </c>
      <c r="K14" s="30">
        <v>1</v>
      </c>
      <c r="L14" s="30"/>
      <c r="M14" s="30"/>
    </row>
    <row r="15" spans="1:13" x14ac:dyDescent="0.3">
      <c r="A15" t="s">
        <v>50</v>
      </c>
      <c r="B15" s="30">
        <v>0.72399999999999998</v>
      </c>
      <c r="C15" s="30">
        <v>0.71</v>
      </c>
      <c r="D15" s="30">
        <v>0.69599999999999995</v>
      </c>
      <c r="E15" s="30">
        <v>1</v>
      </c>
      <c r="F15" s="30"/>
      <c r="H15" t="s">
        <v>50</v>
      </c>
      <c r="I15" s="30">
        <v>0.82599999999999996</v>
      </c>
      <c r="J15" s="30">
        <v>0.79100000000000004</v>
      </c>
      <c r="K15" s="30">
        <v>0.79400000000000004</v>
      </c>
      <c r="L15" s="30">
        <v>1</v>
      </c>
      <c r="M15" s="30"/>
    </row>
    <row r="16" spans="1:13" x14ac:dyDescent="0.3">
      <c r="A16" t="s">
        <v>51</v>
      </c>
      <c r="B16" s="30">
        <v>0.82099999999999995</v>
      </c>
      <c r="C16" s="30">
        <v>0.80600000000000005</v>
      </c>
      <c r="D16" s="30">
        <v>0.79</v>
      </c>
      <c r="E16" s="30">
        <v>0.63100000000000001</v>
      </c>
      <c r="F16" s="30">
        <v>1</v>
      </c>
      <c r="H16" t="s">
        <v>51</v>
      </c>
      <c r="I16" s="30">
        <v>0.876</v>
      </c>
      <c r="J16" s="30">
        <v>0.83899999999999997</v>
      </c>
      <c r="K16" s="30">
        <v>0.84099999999999997</v>
      </c>
      <c r="L16" s="30">
        <v>0.73799999999999999</v>
      </c>
      <c r="M16" s="30">
        <v>1</v>
      </c>
    </row>
    <row r="17" spans="1:13" x14ac:dyDescent="0.3">
      <c r="I17" s="30"/>
      <c r="J17" s="30"/>
      <c r="K17" s="30"/>
      <c r="L17" s="30"/>
      <c r="M17" s="30"/>
    </row>
    <row r="18" spans="1:13" x14ac:dyDescent="0.3">
      <c r="A18" s="42" t="s">
        <v>58</v>
      </c>
      <c r="B18" s="42"/>
      <c r="C18" s="42"/>
      <c r="D18" s="42"/>
      <c r="E18" s="42"/>
      <c r="F18" s="42"/>
      <c r="H18" s="42" t="s">
        <v>58</v>
      </c>
      <c r="I18" s="42"/>
      <c r="J18" s="42"/>
      <c r="K18" s="42"/>
      <c r="L18" s="42"/>
      <c r="M18" s="42"/>
    </row>
    <row r="19" spans="1:13" s="29" customFormat="1" x14ac:dyDescent="0.3">
      <c r="B19" s="29" t="s">
        <v>47</v>
      </c>
      <c r="C19" s="29" t="s">
        <v>48</v>
      </c>
      <c r="D19" s="29" t="s">
        <v>49</v>
      </c>
      <c r="E19" s="29" t="s">
        <v>50</v>
      </c>
      <c r="F19" s="29" t="s">
        <v>51</v>
      </c>
      <c r="I19" s="29" t="s">
        <v>47</v>
      </c>
      <c r="J19" s="29" t="s">
        <v>48</v>
      </c>
      <c r="K19" s="29" t="s">
        <v>49</v>
      </c>
      <c r="L19" s="29" t="s">
        <v>50</v>
      </c>
      <c r="M19" s="29" t="s">
        <v>51</v>
      </c>
    </row>
    <row r="20" spans="1:13" x14ac:dyDescent="0.3">
      <c r="A20" t="s">
        <v>47</v>
      </c>
      <c r="B20" s="30"/>
      <c r="C20" s="30"/>
      <c r="D20" s="30"/>
      <c r="E20" s="30"/>
      <c r="F20" s="30"/>
      <c r="H20" t="s">
        <v>47</v>
      </c>
      <c r="I20" s="30"/>
      <c r="J20" s="30"/>
      <c r="K20" s="30"/>
      <c r="L20" s="30"/>
      <c r="M20" s="30"/>
    </row>
    <row r="21" spans="1:13" x14ac:dyDescent="0.3">
      <c r="A21" t="s">
        <v>48</v>
      </c>
      <c r="B21" s="30">
        <f>B5-B13</f>
        <v>4.0000000000000036E-3</v>
      </c>
      <c r="C21" s="30"/>
      <c r="D21" s="30"/>
      <c r="E21" s="30"/>
      <c r="F21" s="30"/>
      <c r="H21" t="s">
        <v>48</v>
      </c>
      <c r="I21" s="30">
        <f>I5-I13</f>
        <v>9.000000000000008E-3</v>
      </c>
      <c r="J21" s="30"/>
      <c r="K21" s="30"/>
      <c r="L21" s="30"/>
      <c r="M21" s="30"/>
    </row>
    <row r="22" spans="1:13" x14ac:dyDescent="0.3">
      <c r="A22" t="s">
        <v>49</v>
      </c>
      <c r="B22" s="30">
        <f t="shared" ref="B22:C24" si="0">B6-B14</f>
        <v>-8.0000000000000071E-3</v>
      </c>
      <c r="C22" s="30">
        <f>C6-C14</f>
        <v>-1.3000000000000012E-2</v>
      </c>
      <c r="D22" s="30"/>
      <c r="E22" s="30"/>
      <c r="F22" s="30"/>
      <c r="H22" t="s">
        <v>49</v>
      </c>
      <c r="I22" s="30">
        <f t="shared" ref="I22" si="1">I6-I14</f>
        <v>-1.5999999999999903E-2</v>
      </c>
      <c r="J22" s="30">
        <f>J6-J14</f>
        <v>-1.7000000000000015E-2</v>
      </c>
      <c r="K22" s="30"/>
      <c r="L22" s="30"/>
      <c r="M22" s="30"/>
    </row>
    <row r="23" spans="1:13" x14ac:dyDescent="0.3">
      <c r="A23" t="s">
        <v>50</v>
      </c>
      <c r="B23" s="30">
        <f t="shared" si="0"/>
        <v>-3.5000000000000031E-2</v>
      </c>
      <c r="C23" s="32">
        <f t="shared" si="0"/>
        <v>8.2000000000000073E-2</v>
      </c>
      <c r="D23" s="30">
        <f>D7-D15</f>
        <v>-3.7999999999999923E-2</v>
      </c>
      <c r="E23" s="30"/>
      <c r="F23" s="30"/>
      <c r="H23" t="s">
        <v>50</v>
      </c>
      <c r="I23" s="30">
        <f t="shared" ref="I23:J23" si="2">I7-I15</f>
        <v>-3.499999999999992E-2</v>
      </c>
      <c r="J23" s="32">
        <f t="shared" si="2"/>
        <v>7.4999999999999956E-2</v>
      </c>
      <c r="K23" s="30">
        <f>K7-K15</f>
        <v>-1.8000000000000016E-2</v>
      </c>
      <c r="L23" s="30"/>
      <c r="M23" s="30"/>
    </row>
    <row r="24" spans="1:13" x14ac:dyDescent="0.3">
      <c r="A24" t="s">
        <v>51</v>
      </c>
      <c r="B24" s="30">
        <f t="shared" si="0"/>
        <v>9.000000000000008E-3</v>
      </c>
      <c r="C24" s="32">
        <f t="shared" si="0"/>
        <v>-3.9000000000000035E-2</v>
      </c>
      <c r="D24" s="30">
        <f>D8-D16</f>
        <v>3.7999999999999923E-2</v>
      </c>
      <c r="E24" s="30">
        <f>E8-E16</f>
        <v>-1.0000000000000009E-3</v>
      </c>
      <c r="F24" s="30"/>
      <c r="H24" t="s">
        <v>51</v>
      </c>
      <c r="I24" s="30">
        <f t="shared" ref="I24:J24" si="3">I8-I16</f>
        <v>6.0000000000000053E-3</v>
      </c>
      <c r="J24" s="32">
        <f t="shared" si="3"/>
        <v>-2.200000000000002E-2</v>
      </c>
      <c r="K24" s="30">
        <f>K8-K16</f>
        <v>2.200000000000002E-2</v>
      </c>
      <c r="L24" s="30">
        <f>L8-L16</f>
        <v>-9.000000000000008E-3</v>
      </c>
      <c r="M24" s="30"/>
    </row>
    <row r="25" spans="1:13" x14ac:dyDescent="0.3">
      <c r="B25" s="31"/>
      <c r="C25" s="31"/>
      <c r="D25" s="31"/>
      <c r="E25" s="31"/>
    </row>
    <row r="26" spans="1:13" x14ac:dyDescent="0.3">
      <c r="A26" s="42" t="s">
        <v>56</v>
      </c>
      <c r="B26" s="42"/>
      <c r="C26" s="42"/>
      <c r="D26" s="42"/>
      <c r="E26" s="42"/>
      <c r="F26" s="42"/>
      <c r="H26" s="42" t="s">
        <v>56</v>
      </c>
      <c r="I26" s="42"/>
      <c r="J26" s="42"/>
      <c r="K26" s="42"/>
      <c r="L26" s="42"/>
      <c r="M26" s="42"/>
    </row>
    <row r="27" spans="1:13" s="29" customFormat="1" x14ac:dyDescent="0.3">
      <c r="B27" s="29" t="s">
        <v>47</v>
      </c>
      <c r="C27" s="29" t="s">
        <v>48</v>
      </c>
      <c r="D27" s="29" t="s">
        <v>49</v>
      </c>
      <c r="E27" s="29" t="s">
        <v>50</v>
      </c>
      <c r="F27" s="29" t="s">
        <v>51</v>
      </c>
      <c r="I27" s="29" t="s">
        <v>47</v>
      </c>
      <c r="J27" s="29" t="s">
        <v>48</v>
      </c>
      <c r="K27" s="29" t="s">
        <v>49</v>
      </c>
      <c r="L27" s="29" t="s">
        <v>50</v>
      </c>
      <c r="M27" s="29" t="s">
        <v>51</v>
      </c>
    </row>
    <row r="28" spans="1:13" x14ac:dyDescent="0.3">
      <c r="A28" t="s">
        <v>47</v>
      </c>
      <c r="B28" s="30">
        <v>1</v>
      </c>
      <c r="C28" s="30"/>
      <c r="D28" s="30"/>
      <c r="E28" s="30"/>
      <c r="F28" s="30"/>
      <c r="H28" t="s">
        <v>47</v>
      </c>
      <c r="I28" s="30">
        <v>1</v>
      </c>
      <c r="J28" s="30"/>
      <c r="K28" s="30"/>
      <c r="L28" s="30"/>
      <c r="M28" s="30"/>
    </row>
    <row r="29" spans="1:13" x14ac:dyDescent="0.3">
      <c r="A29" t="s">
        <v>48</v>
      </c>
      <c r="B29" s="30">
        <v>0.92300000000000004</v>
      </c>
      <c r="C29" s="30">
        <v>1</v>
      </c>
      <c r="D29" s="30"/>
      <c r="E29" s="30"/>
      <c r="F29" s="30"/>
      <c r="H29" t="s">
        <v>48</v>
      </c>
      <c r="I29" s="30">
        <v>0.93899999999999995</v>
      </c>
      <c r="J29" s="30">
        <v>1</v>
      </c>
      <c r="K29" s="30"/>
      <c r="L29" s="30"/>
      <c r="M29" s="30"/>
    </row>
    <row r="30" spans="1:13" x14ac:dyDescent="0.3">
      <c r="A30" t="s">
        <v>49</v>
      </c>
      <c r="B30" s="30">
        <v>0.89800000000000002</v>
      </c>
      <c r="C30" s="30">
        <v>0.89400000000000002</v>
      </c>
      <c r="D30" s="30">
        <v>1</v>
      </c>
      <c r="E30" s="30"/>
      <c r="F30" s="30"/>
      <c r="H30" t="s">
        <v>49</v>
      </c>
      <c r="I30" s="30">
        <v>0.92700000000000005</v>
      </c>
      <c r="J30" s="30">
        <v>0.90700000000000003</v>
      </c>
      <c r="K30" s="30">
        <v>1</v>
      </c>
      <c r="L30" s="30"/>
      <c r="M30" s="30"/>
    </row>
    <row r="31" spans="1:13" x14ac:dyDescent="0.3">
      <c r="A31" t="s">
        <v>50</v>
      </c>
      <c r="B31" s="30">
        <v>0.69</v>
      </c>
      <c r="C31" s="30">
        <v>0.79400000000000004</v>
      </c>
      <c r="D31" s="30">
        <v>0.66800000000000004</v>
      </c>
      <c r="E31" s="30">
        <v>1</v>
      </c>
      <c r="F31" s="30"/>
      <c r="H31" t="s">
        <v>50</v>
      </c>
      <c r="I31" s="30">
        <v>0.79200000000000004</v>
      </c>
      <c r="J31" s="30">
        <v>0.86599999999999999</v>
      </c>
      <c r="K31" s="30">
        <v>0.76500000000000001</v>
      </c>
      <c r="L31" s="30">
        <v>1</v>
      </c>
      <c r="M31" s="30"/>
    </row>
    <row r="32" spans="1:13" x14ac:dyDescent="0.3">
      <c r="A32" t="s">
        <v>51</v>
      </c>
      <c r="B32" s="30">
        <v>0.83799999999999997</v>
      </c>
      <c r="C32" s="30">
        <v>0.76600000000000001</v>
      </c>
      <c r="D32" s="30">
        <v>0.81200000000000006</v>
      </c>
      <c r="E32" s="30">
        <v>0.623</v>
      </c>
      <c r="F32" s="30">
        <v>1</v>
      </c>
      <c r="H32" t="s">
        <v>51</v>
      </c>
      <c r="I32" s="30">
        <v>0.88500000000000001</v>
      </c>
      <c r="J32" s="30">
        <v>0.81699999999999995</v>
      </c>
      <c r="K32" s="30">
        <v>0.85499999999999998</v>
      </c>
      <c r="L32" s="30">
        <v>0.73</v>
      </c>
      <c r="M32" s="30">
        <v>1</v>
      </c>
    </row>
    <row r="33" spans="1:13" x14ac:dyDescent="0.3">
      <c r="B33" s="30"/>
      <c r="C33" s="30"/>
      <c r="D33" s="30"/>
      <c r="E33" s="30"/>
      <c r="F33" s="30"/>
      <c r="I33" s="30"/>
      <c r="J33" s="30"/>
      <c r="K33" s="30"/>
      <c r="L33" s="30"/>
      <c r="M33" s="30"/>
    </row>
    <row r="34" spans="1:13" x14ac:dyDescent="0.3">
      <c r="A34" s="42" t="s">
        <v>57</v>
      </c>
      <c r="B34" s="42"/>
      <c r="C34" s="42"/>
      <c r="D34" s="42"/>
      <c r="E34" s="42"/>
      <c r="F34" s="42"/>
      <c r="H34" s="42" t="s">
        <v>57</v>
      </c>
      <c r="I34" s="42"/>
      <c r="J34" s="42"/>
      <c r="K34" s="42"/>
      <c r="L34" s="42"/>
      <c r="M34" s="42"/>
    </row>
    <row r="35" spans="1:13" s="29" customFormat="1" x14ac:dyDescent="0.3">
      <c r="B35" s="29" t="s">
        <v>47</v>
      </c>
      <c r="C35" s="29" t="s">
        <v>48</v>
      </c>
      <c r="D35" s="29" t="s">
        <v>49</v>
      </c>
      <c r="E35" s="29" t="s">
        <v>50</v>
      </c>
      <c r="F35" s="29" t="s">
        <v>51</v>
      </c>
      <c r="I35" s="29" t="s">
        <v>47</v>
      </c>
      <c r="J35" s="29" t="s">
        <v>48</v>
      </c>
      <c r="K35" s="29" t="s">
        <v>49</v>
      </c>
      <c r="L35" s="29" t="s">
        <v>50</v>
      </c>
      <c r="M35" s="29" t="s">
        <v>51</v>
      </c>
    </row>
    <row r="36" spans="1:13" x14ac:dyDescent="0.3">
      <c r="A36" t="s">
        <v>47</v>
      </c>
      <c r="B36" s="30"/>
      <c r="C36" s="30"/>
      <c r="D36" s="30"/>
      <c r="E36" s="30"/>
      <c r="F36" s="30"/>
      <c r="H36" t="s">
        <v>47</v>
      </c>
      <c r="I36" s="30"/>
      <c r="J36" s="30"/>
      <c r="K36" s="30"/>
      <c r="L36" s="30"/>
      <c r="M36" s="30"/>
    </row>
    <row r="37" spans="1:13" x14ac:dyDescent="0.3">
      <c r="A37" t="s">
        <v>48</v>
      </c>
      <c r="B37" s="30">
        <f>B5-B29</f>
        <v>6.0000000000000053E-3</v>
      </c>
      <c r="C37" s="30"/>
      <c r="D37" s="30"/>
      <c r="E37" s="30"/>
      <c r="F37" s="30"/>
      <c r="H37" t="s">
        <v>48</v>
      </c>
      <c r="I37" s="32">
        <f>I5-I29</f>
        <v>8.0000000000000071E-3</v>
      </c>
      <c r="J37" s="30"/>
      <c r="K37" s="30"/>
      <c r="L37" s="30"/>
      <c r="M37" s="30"/>
    </row>
    <row r="38" spans="1:13" x14ac:dyDescent="0.3">
      <c r="A38" t="s">
        <v>49</v>
      </c>
      <c r="B38" s="30">
        <f t="shared" ref="B38:B40" si="4">B6-B30</f>
        <v>0</v>
      </c>
      <c r="C38" s="30">
        <f>C6-C30</f>
        <v>-1.8000000000000016E-2</v>
      </c>
      <c r="D38" s="30"/>
      <c r="E38" s="30"/>
      <c r="F38" s="30"/>
      <c r="H38" t="s">
        <v>49</v>
      </c>
      <c r="I38" s="30">
        <f t="shared" ref="I38:I40" si="5">I6-I30</f>
        <v>-2.0000000000000018E-3</v>
      </c>
      <c r="J38" s="32">
        <f>J6-J30</f>
        <v>-2.200000000000002E-2</v>
      </c>
      <c r="K38" s="30"/>
      <c r="L38" s="30"/>
      <c r="M38" s="30"/>
    </row>
    <row r="39" spans="1:13" x14ac:dyDescent="0.3">
      <c r="A39" t="s">
        <v>50</v>
      </c>
      <c r="B39" s="30">
        <f t="shared" si="4"/>
        <v>-1.0000000000000009E-3</v>
      </c>
      <c r="C39" s="30">
        <f>C7-C31</f>
        <v>-2.0000000000000018E-3</v>
      </c>
      <c r="D39" s="30">
        <f>D7-D31</f>
        <v>-1.0000000000000009E-2</v>
      </c>
      <c r="E39" s="30"/>
      <c r="F39" s="30"/>
      <c r="H39" t="s">
        <v>50</v>
      </c>
      <c r="I39" s="30">
        <f t="shared" si="5"/>
        <v>-1.0000000000000009E-3</v>
      </c>
      <c r="J39" s="30">
        <f>J7-J31</f>
        <v>0</v>
      </c>
      <c r="K39" s="30">
        <f>K7-K31</f>
        <v>1.100000000000001E-2</v>
      </c>
      <c r="L39" s="30"/>
      <c r="M39" s="30"/>
    </row>
    <row r="40" spans="1:13" x14ac:dyDescent="0.3">
      <c r="A40" t="s">
        <v>51</v>
      </c>
      <c r="B40" s="30">
        <f t="shared" si="4"/>
        <v>-8.0000000000000071E-3</v>
      </c>
      <c r="C40" s="30">
        <f>C8-C32</f>
        <v>1.0000000000000009E-3</v>
      </c>
      <c r="D40" s="30">
        <f>D8-D32</f>
        <v>1.5999999999999903E-2</v>
      </c>
      <c r="E40" s="30">
        <f>E8-E32</f>
        <v>7.0000000000000062E-3</v>
      </c>
      <c r="F40" s="30"/>
      <c r="H40" t="s">
        <v>51</v>
      </c>
      <c r="I40" s="30">
        <f t="shared" si="5"/>
        <v>-3.0000000000000027E-3</v>
      </c>
      <c r="J40" s="30">
        <f>J8-J32</f>
        <v>0</v>
      </c>
      <c r="K40" s="30">
        <f>K8-K32</f>
        <v>8.0000000000000071E-3</v>
      </c>
      <c r="L40" s="30">
        <f>L8-L32</f>
        <v>-1.0000000000000009E-3</v>
      </c>
      <c r="M40" s="30"/>
    </row>
  </sheetData>
  <mergeCells count="12">
    <mergeCell ref="A34:F34"/>
    <mergeCell ref="H1:M1"/>
    <mergeCell ref="H2:M2"/>
    <mergeCell ref="H10:M10"/>
    <mergeCell ref="H18:M18"/>
    <mergeCell ref="H26:M26"/>
    <mergeCell ref="H34:M34"/>
    <mergeCell ref="A1:F1"/>
    <mergeCell ref="A2:F2"/>
    <mergeCell ref="A10:F10"/>
    <mergeCell ref="A18:F18"/>
    <mergeCell ref="A26:F26"/>
  </mergeCells>
  <conditionalFormatting sqref="B4:F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:F1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F3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M8 I17:M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2:M1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:M1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8:M3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Model Fit Table 1</vt:lpstr>
      <vt:lpstr>Loadings</vt:lpstr>
      <vt:lpstr>MLR Comparisons</vt:lpstr>
      <vt:lpstr>LV Corrs</vt:lpstr>
    </vt:vector>
  </TitlesOfParts>
  <Company>UNL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2020-11-20T21:43:36Z</dcterms:modified>
</cp:coreProperties>
</file>