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4_PSQF6243\PSQF6243_Example4a\"/>
    </mc:Choice>
  </mc:AlternateContent>
  <xr:revisionPtr revIDLastSave="0" documentId="13_ncr:1_{B7812385-A5E7-4DAA-A289-FC22000A6CDC}" xr6:coauthVersionLast="47" xr6:coauthVersionMax="47" xr10:uidLastSave="{00000000-0000-0000-0000-000000000000}"/>
  <bookViews>
    <workbookView xWindow="12840" yWindow="2690" windowWidth="17980" windowHeight="18640" activeTab="2" xr2:uid="{00000000-000D-0000-FFFF-FFFF00000000}"/>
  </bookViews>
  <sheets>
    <sheet name="Model1" sheetId="2" r:id="rId1"/>
    <sheet name="Model2" sheetId="1" r:id="rId2"/>
    <sheet name="Model 2 Tabl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C6" i="2"/>
  <c r="C6" i="1"/>
  <c r="B36" i="1"/>
  <c r="H26" i="1"/>
  <c r="C12" i="2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G26" i="1"/>
  <c r="G5" i="2"/>
  <c r="G9" i="1"/>
  <c r="G12" i="1"/>
  <c r="G11" i="1"/>
  <c r="G10" i="1"/>
  <c r="G5" i="1"/>
  <c r="G4" i="1"/>
  <c r="G3" i="1"/>
  <c r="G6" i="1" s="1"/>
  <c r="G10" i="2"/>
  <c r="G11" i="2"/>
  <c r="G9" i="2"/>
  <c r="F9" i="2"/>
  <c r="G4" i="2"/>
  <c r="G3" i="2"/>
  <c r="G6" i="2" s="1"/>
  <c r="D20" i="2"/>
  <c r="G20" i="2" s="1"/>
  <c r="D19" i="2"/>
  <c r="G19" i="2" s="1"/>
  <c r="F5" i="2"/>
  <c r="F4" i="2"/>
  <c r="F3" i="2"/>
  <c r="F6" i="2" s="1"/>
  <c r="F11" i="2"/>
  <c r="F10" i="2"/>
  <c r="D16" i="2"/>
  <c r="H16" i="2" s="1"/>
  <c r="D15" i="2"/>
  <c r="H15" i="2" s="1"/>
  <c r="F12" i="2" l="1"/>
  <c r="G13" i="1"/>
  <c r="H20" i="2"/>
  <c r="G12" i="2"/>
  <c r="H19" i="2"/>
  <c r="G15" i="2"/>
  <c r="G16" i="2"/>
  <c r="B37" i="1"/>
  <c r="B38" i="1"/>
  <c r="B39" i="1"/>
  <c r="B40" i="1"/>
  <c r="B41" i="1"/>
  <c r="B42" i="1"/>
  <c r="B43" i="1"/>
  <c r="B13" i="1"/>
  <c r="F10" i="1"/>
  <c r="F11" i="1"/>
  <c r="F12" i="1"/>
  <c r="F9" i="1"/>
  <c r="F4" i="1"/>
  <c r="F5" i="1"/>
  <c r="F3" i="1"/>
  <c r="D17" i="1"/>
  <c r="D18" i="1"/>
  <c r="D19" i="1"/>
  <c r="D20" i="1"/>
  <c r="D21" i="1"/>
  <c r="D22" i="1"/>
  <c r="D23" i="1"/>
  <c r="D16" i="1"/>
  <c r="F13" i="1" l="1"/>
  <c r="F6" i="1"/>
  <c r="H17" i="1"/>
  <c r="G17" i="1"/>
  <c r="G37" i="1" s="1"/>
  <c r="H16" i="1"/>
  <c r="G16" i="1"/>
  <c r="G36" i="1" s="1"/>
  <c r="H20" i="1"/>
  <c r="G20" i="1"/>
  <c r="G40" i="1" s="1"/>
  <c r="G23" i="1"/>
  <c r="G43" i="1" s="1"/>
  <c r="H23" i="1"/>
  <c r="G19" i="1"/>
  <c r="G39" i="1" s="1"/>
  <c r="H19" i="1"/>
  <c r="H21" i="1"/>
  <c r="G21" i="1"/>
  <c r="G41" i="1" s="1"/>
  <c r="G22" i="1"/>
  <c r="G42" i="1" s="1"/>
  <c r="H22" i="1"/>
  <c r="G18" i="1"/>
  <c r="G38" i="1" s="1"/>
  <c r="H18" i="1"/>
  <c r="H40" i="1"/>
  <c r="H38" i="1" l="1"/>
  <c r="H39" i="1"/>
  <c r="H41" i="1"/>
  <c r="H36" i="1"/>
  <c r="H37" i="1"/>
  <c r="H42" i="1"/>
  <c r="H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F9" authorId="0" shapeId="0" xr:uid="{33087EB2-403A-44CE-A9E9-7981BBEB7E31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Is Model R2</t>
        </r>
      </text>
    </comment>
    <comment ref="F12" authorId="0" shapeId="0" xr:uid="{85B8D2B6-B71D-40C3-9B1E-B15BC881045C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Is less than model R2 because of common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F9" authorId="0" shapeId="0" xr:uid="{8A314369-65D1-4184-AF6A-234E20B45236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Is Model R2</t>
        </r>
      </text>
    </comment>
    <comment ref="F13" authorId="0" shapeId="0" xr:uid="{4AD90B0F-E875-40B9-B80D-D4BF49E4522C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Is less than model R2 because of common</t>
        </r>
      </text>
    </comment>
  </commentList>
</comments>
</file>

<file path=xl/sharedStrings.xml><?xml version="1.0" encoding="utf-8"?>
<sst xmlns="http://schemas.openxmlformats.org/spreadsheetml/2006/main" count="136" uniqueCount="48">
  <si>
    <t>Separate Models</t>
  </si>
  <si>
    <t>Linear + Quadratic Age</t>
  </si>
  <si>
    <t>3 Piecewise Slopes Education</t>
  </si>
  <si>
    <t>2 Group Differences Workclass</t>
  </si>
  <si>
    <t>&lt;.0001</t>
  </si>
  <si>
    <t>Est</t>
  </si>
  <si>
    <t>SE</t>
  </si>
  <si>
    <t>p</t>
  </si>
  <si>
    <t>t</t>
  </si>
  <si>
    <t>DF den</t>
  </si>
  <si>
    <t>Combined Model</t>
  </si>
  <si>
    <t>Full Model</t>
  </si>
  <si>
    <t>Sum of Workclass, Age, Education</t>
  </si>
  <si>
    <t>Effect from Construct-Separate Models</t>
  </si>
  <si>
    <t>Effect from Combined Model</t>
  </si>
  <si>
    <t>Difference: Separate Minus Combined</t>
  </si>
  <si>
    <t>Lower vs Middle Class</t>
  </si>
  <si>
    <t>Lower vs Upper Class</t>
  </si>
  <si>
    <t>Linear Age Slope</t>
  </si>
  <si>
    <t>Quadratic Age Slope</t>
  </si>
  <si>
    <t>Education: 11 to 12 years</t>
  </si>
  <si>
    <t>Education: 12 to 20 years</t>
  </si>
  <si>
    <t>Education  2 to 11 years</t>
  </si>
  <si>
    <t>(Middle vs Upper Class)</t>
  </si>
  <si>
    <t>Linear Education</t>
  </si>
  <si>
    <t>Binary Marital Status</t>
  </si>
  <si>
    <t>Empty Model</t>
  </si>
  <si>
    <t>Diff d</t>
  </si>
  <si>
    <t>Diff r</t>
  </si>
  <si>
    <t>Sum of Predictors</t>
  </si>
  <si>
    <t>Sum of Separate Models</t>
  </si>
  <si>
    <t>3-Category Workclass</t>
  </si>
  <si>
    <t>Diff Est</t>
  </si>
  <si>
    <t xml:space="preserve"> Partial d = 
2t / sqrt 
(DF den)</t>
  </si>
  <si>
    <t>SS effect</t>
  </si>
  <si>
    <t>SS residual</t>
  </si>
  <si>
    <t xml:space="preserve"> SS total</t>
  </si>
  <si>
    <t>semi-partial R2 = 
SS effect / SS total</t>
  </si>
  <si>
    <t>partial R2 = SS effect / (SS effect + SS residual)</t>
  </si>
  <si>
    <t>DF 
num</t>
  </si>
  <si>
    <t>semi-partial R2 = SS effect / 
SS total</t>
  </si>
  <si>
    <t>Partial r = 
t / sqrt(
t^2 + DF den)</t>
  </si>
  <si>
    <t xml:space="preserve"> Partial d = 
2t / sqrt(DF den)</t>
  </si>
  <si>
    <t xml:space="preserve">p &lt; </t>
  </si>
  <si>
    <t>Fixed Effect</t>
  </si>
  <si>
    <t>Intercept</t>
  </si>
  <si>
    <r>
      <t xml:space="preserve">Cohen's </t>
    </r>
    <r>
      <rPr>
        <i/>
        <sz val="11"/>
        <color theme="1"/>
        <rFont val="Times New Roman"/>
        <family val="1"/>
      </rPr>
      <t>d</t>
    </r>
  </si>
  <si>
    <r>
      <t xml:space="preserve">Partial </t>
    </r>
    <r>
      <rPr>
        <i/>
        <sz val="11"/>
        <color theme="1"/>
        <rFont val="Times New Roman"/>
        <family val="1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</si>
</sst>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9" formatCode="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SAS Monospac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7"/>
      <color rgb="FF000000"/>
      <name val="Lucida Console"/>
      <family val="3"/>
    </font>
    <font>
      <sz val="9.5"/>
      <color rgb="FF000000"/>
      <name val="Arial"/>
      <family val="2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1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165" fontId="0" fillId="0" borderId="0" xfId="0" applyNumberFormat="1"/>
    <xf numFmtId="165" fontId="0" fillId="0" borderId="1" xfId="0" applyNumberFormat="1" applyBorder="1"/>
    <xf numFmtId="0" fontId="1" fillId="0" borderId="0" xfId="0" applyFont="1" applyAlignment="1">
      <alignment vertical="center"/>
    </xf>
    <xf numFmtId="1" fontId="0" fillId="0" borderId="0" xfId="0" applyNumberFormat="1" applyAlignment="1">
      <alignment horizontal="right" vertical="center"/>
    </xf>
    <xf numFmtId="0" fontId="1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1" fontId="0" fillId="0" borderId="2" xfId="0" applyNumberFormat="1" applyBorder="1"/>
    <xf numFmtId="165" fontId="0" fillId="0" borderId="2" xfId="0" applyNumberFormat="1" applyBorder="1"/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164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64" fontId="7" fillId="0" borderId="0" xfId="0" applyNumberFormat="1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1" xfId="0" applyFont="1" applyBorder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8"/>
  <sheetViews>
    <sheetView workbookViewId="0">
      <selection activeCell="G14" sqref="G14"/>
    </sheetView>
  </sheetViews>
  <sheetFormatPr defaultColWidth="9.08984375" defaultRowHeight="14.5" x14ac:dyDescent="0.35"/>
  <cols>
    <col min="1" max="1" width="36.36328125" bestFit="1" customWidth="1"/>
    <col min="2" max="2" width="6" style="2" customWidth="1"/>
    <col min="3" max="3" width="10.08984375" customWidth="1"/>
    <col min="4" max="4" width="10.90625" customWidth="1"/>
    <col min="5" max="5" width="10.6328125" customWidth="1"/>
    <col min="6" max="6" width="13.453125" customWidth="1"/>
    <col min="7" max="7" width="11.08984375" customWidth="1"/>
    <col min="8" max="8" width="12.6328125" customWidth="1"/>
  </cols>
  <sheetData>
    <row r="1" spans="1:8" x14ac:dyDescent="0.35">
      <c r="B1" s="17"/>
      <c r="C1" s="17"/>
      <c r="D1" s="17"/>
      <c r="E1" s="17"/>
      <c r="F1" s="17"/>
      <c r="G1" s="17"/>
    </row>
    <row r="2" spans="1:8" ht="58" x14ac:dyDescent="0.35">
      <c r="A2" s="14" t="s">
        <v>0</v>
      </c>
      <c r="B2" s="27" t="s">
        <v>39</v>
      </c>
      <c r="C2" s="8" t="s">
        <v>34</v>
      </c>
      <c r="D2" s="8" t="s">
        <v>35</v>
      </c>
      <c r="E2" s="8" t="s">
        <v>36</v>
      </c>
      <c r="F2" s="26" t="s">
        <v>40</v>
      </c>
      <c r="G2" s="26" t="s">
        <v>38</v>
      </c>
    </row>
    <row r="3" spans="1:8" x14ac:dyDescent="0.35">
      <c r="A3" t="s">
        <v>26</v>
      </c>
      <c r="B3" s="2">
        <v>0</v>
      </c>
      <c r="C3" s="7">
        <v>0</v>
      </c>
      <c r="D3" s="7">
        <v>139423.23190000001</v>
      </c>
      <c r="E3" s="7">
        <v>139423.23190000001</v>
      </c>
      <c r="F3" s="15">
        <f>C3/E3</f>
        <v>0</v>
      </c>
      <c r="G3" s="15">
        <f>C3/(C3+D3)</f>
        <v>0</v>
      </c>
    </row>
    <row r="4" spans="1:8" x14ac:dyDescent="0.35">
      <c r="A4" t="s">
        <v>24</v>
      </c>
      <c r="B4" s="2">
        <v>1</v>
      </c>
      <c r="C4" s="18">
        <v>20634.9817</v>
      </c>
      <c r="D4" s="7">
        <v>118788</v>
      </c>
      <c r="E4" s="7">
        <v>139423.23190000001</v>
      </c>
      <c r="F4" s="15">
        <f>C4/E4</f>
        <v>0.14800246285210375</v>
      </c>
      <c r="G4" s="15">
        <f>C4/(C4+D4)</f>
        <v>0.14800272844831863</v>
      </c>
    </row>
    <row r="5" spans="1:8" x14ac:dyDescent="0.35">
      <c r="A5" s="9" t="s">
        <v>25</v>
      </c>
      <c r="B5" s="10">
        <v>1</v>
      </c>
      <c r="C5" s="11">
        <v>7060.1016</v>
      </c>
      <c r="D5" s="11">
        <v>132363.13029999999</v>
      </c>
      <c r="E5" s="11">
        <v>139423.23190000001</v>
      </c>
      <c r="F5" s="16">
        <f>C5/E5</f>
        <v>5.0637913809542093E-2</v>
      </c>
      <c r="G5" s="16">
        <f>C5/(C5+D5)</f>
        <v>5.06379138095421E-2</v>
      </c>
    </row>
    <row r="6" spans="1:8" x14ac:dyDescent="0.35">
      <c r="A6" t="s">
        <v>30</v>
      </c>
      <c r="B6" s="2">
        <v>2</v>
      </c>
      <c r="C6" s="7">
        <f>SUM(C3:C5)</f>
        <v>27695.083299999998</v>
      </c>
      <c r="F6" s="15">
        <f>SUM(F3:F5)</f>
        <v>0.19864037666164586</v>
      </c>
      <c r="G6" s="15">
        <f>SUM(G3:G5)</f>
        <v>0.19864064225786074</v>
      </c>
    </row>
    <row r="7" spans="1:8" x14ac:dyDescent="0.35">
      <c r="A7" s="19"/>
      <c r="F7" s="15"/>
      <c r="G7" s="15"/>
    </row>
    <row r="8" spans="1:8" ht="58" x14ac:dyDescent="0.35">
      <c r="A8" s="14" t="s">
        <v>10</v>
      </c>
      <c r="B8" s="27" t="s">
        <v>39</v>
      </c>
      <c r="C8" s="8" t="s">
        <v>34</v>
      </c>
      <c r="D8" s="8" t="s">
        <v>35</v>
      </c>
      <c r="E8" s="8" t="s">
        <v>36</v>
      </c>
      <c r="F8" s="26" t="s">
        <v>40</v>
      </c>
      <c r="G8" s="26" t="s">
        <v>38</v>
      </c>
    </row>
    <row r="9" spans="1:8" x14ac:dyDescent="0.35">
      <c r="A9" s="20" t="s">
        <v>11</v>
      </c>
      <c r="B9" s="21">
        <v>2</v>
      </c>
      <c r="C9" s="22">
        <v>26530.411800000002</v>
      </c>
      <c r="D9" s="22">
        <v>112892.8201</v>
      </c>
      <c r="E9" s="22">
        <v>139423.23190000001</v>
      </c>
      <c r="F9" s="23">
        <f>C9/E9</f>
        <v>0.1902868800160126</v>
      </c>
      <c r="G9" s="23">
        <f>C9/(C9+D9)</f>
        <v>0.1902868800160126</v>
      </c>
    </row>
    <row r="10" spans="1:8" x14ac:dyDescent="0.35">
      <c r="A10" t="s">
        <v>24</v>
      </c>
      <c r="B10" s="2">
        <v>1</v>
      </c>
      <c r="C10" s="7">
        <v>19470.3102</v>
      </c>
      <c r="D10" s="7">
        <v>112892.8201</v>
      </c>
      <c r="E10" s="7">
        <v>139423.23190000001</v>
      </c>
      <c r="F10" s="15">
        <f>C10/E10</f>
        <v>0.13964896620647049</v>
      </c>
      <c r="G10" s="15">
        <f t="shared" ref="G10:G11" si="0">C10/(C10+D10)</f>
        <v>0.14709768615981425</v>
      </c>
    </row>
    <row r="11" spans="1:8" x14ac:dyDescent="0.35">
      <c r="A11" s="9" t="s">
        <v>25</v>
      </c>
      <c r="B11" s="10">
        <v>1</v>
      </c>
      <c r="C11" s="11">
        <v>5895.4300899999998</v>
      </c>
      <c r="D11" s="11">
        <v>112892.8201</v>
      </c>
      <c r="E11" s="11">
        <v>139423.23190000001</v>
      </c>
      <c r="F11" s="16">
        <f>C11/E11</f>
        <v>4.2284417092184758E-2</v>
      </c>
      <c r="G11" s="16">
        <f t="shared" si="0"/>
        <v>4.962974099349346E-2</v>
      </c>
    </row>
    <row r="12" spans="1:8" x14ac:dyDescent="0.35">
      <c r="A12" t="s">
        <v>29</v>
      </c>
      <c r="C12" s="7">
        <f>SUM(C10:C11)</f>
        <v>25365.740290000002</v>
      </c>
      <c r="E12" s="7"/>
      <c r="F12" s="15">
        <f>SUM(F10:F11)</f>
        <v>0.18193338329865524</v>
      </c>
      <c r="G12" s="15">
        <f>SUM(G10:G11)</f>
        <v>0.19672742715330771</v>
      </c>
    </row>
    <row r="13" spans="1:8" x14ac:dyDescent="0.35">
      <c r="C13" s="7"/>
      <c r="D13" s="7"/>
      <c r="E13" s="3"/>
      <c r="F13" s="3"/>
      <c r="H13" s="3"/>
    </row>
    <row r="14" spans="1:8" ht="43.5" x14ac:dyDescent="0.35">
      <c r="A14" s="12" t="s">
        <v>13</v>
      </c>
      <c r="B14" s="13" t="s">
        <v>5</v>
      </c>
      <c r="C14" s="13" t="s">
        <v>6</v>
      </c>
      <c r="D14" s="13" t="s">
        <v>8</v>
      </c>
      <c r="E14" s="13" t="s">
        <v>7</v>
      </c>
      <c r="F14" s="13" t="s">
        <v>9</v>
      </c>
      <c r="G14" s="26" t="s">
        <v>33</v>
      </c>
      <c r="H14" s="26" t="s">
        <v>41</v>
      </c>
    </row>
    <row r="15" spans="1:8" x14ac:dyDescent="0.35">
      <c r="A15" t="s">
        <v>24</v>
      </c>
      <c r="B15" s="4">
        <v>1.8237455380000001</v>
      </c>
      <c r="C15" s="4">
        <v>0.16173104999999999</v>
      </c>
      <c r="D15" s="4">
        <f>B15/C15</f>
        <v>11.276409434057346</v>
      </c>
      <c r="E15" s="4" t="s">
        <v>4</v>
      </c>
      <c r="F15" s="5">
        <v>732</v>
      </c>
      <c r="G15" s="15">
        <f>2*D15/SQRT(F15)</f>
        <v>0.83357617136480067</v>
      </c>
      <c r="H15" s="15">
        <f t="shared" ref="H15:H16" si="1">D15/SQRT((D15*D15)+F15)</f>
        <v>0.3847108777843351</v>
      </c>
    </row>
    <row r="16" spans="1:8" x14ac:dyDescent="0.35">
      <c r="A16" t="s">
        <v>25</v>
      </c>
      <c r="B16" s="4">
        <v>6.2236233500000004</v>
      </c>
      <c r="C16" s="4">
        <v>0.99601481999999997</v>
      </c>
      <c r="D16" s="4">
        <f t="shared" ref="D16" si="2">B16/C16</f>
        <v>6.2485248462467666</v>
      </c>
      <c r="E16" s="4" t="s">
        <v>4</v>
      </c>
      <c r="F16" s="5">
        <v>732</v>
      </c>
      <c r="G16" s="15">
        <f t="shared" ref="G16" si="3">2*D16/SQRT(F16)</f>
        <v>0.46190424784337614</v>
      </c>
      <c r="H16" s="15">
        <f t="shared" si="1"/>
        <v>0.22502869541246834</v>
      </c>
    </row>
    <row r="17" spans="1:8" x14ac:dyDescent="0.35">
      <c r="A17" s="6"/>
      <c r="G17" s="15"/>
      <c r="H17" s="15"/>
    </row>
    <row r="18" spans="1:8" ht="43.5" x14ac:dyDescent="0.35">
      <c r="A18" s="12" t="s">
        <v>14</v>
      </c>
      <c r="B18" s="13" t="s">
        <v>5</v>
      </c>
      <c r="C18" s="13" t="s">
        <v>6</v>
      </c>
      <c r="D18" s="13" t="s">
        <v>8</v>
      </c>
      <c r="E18" s="13" t="s">
        <v>7</v>
      </c>
      <c r="F18" s="13" t="s">
        <v>9</v>
      </c>
      <c r="G18" s="26" t="s">
        <v>33</v>
      </c>
      <c r="H18" s="26" t="s">
        <v>41</v>
      </c>
    </row>
    <row r="19" spans="1:8" x14ac:dyDescent="0.35">
      <c r="A19" t="s">
        <v>24</v>
      </c>
      <c r="B19" s="4">
        <v>1.773849</v>
      </c>
      <c r="C19" s="4">
        <v>0.15798098999999999</v>
      </c>
      <c r="D19" s="4">
        <f>B19/C19</f>
        <v>11.228243347506558</v>
      </c>
      <c r="E19" s="4" t="s">
        <v>4</v>
      </c>
      <c r="F19" s="5">
        <v>731</v>
      </c>
      <c r="G19" s="15">
        <f>2*D19/SQRT(F19)</f>
        <v>0.83058316391534115</v>
      </c>
      <c r="H19" s="15">
        <f t="shared" ref="H19:H20" si="4">D19/SQRT((D19*D19)+F19)</f>
        <v>0.38353305147321393</v>
      </c>
    </row>
    <row r="20" spans="1:8" x14ac:dyDescent="0.35">
      <c r="A20" t="s">
        <v>25</v>
      </c>
      <c r="B20" s="4">
        <v>5.69460677</v>
      </c>
      <c r="C20" s="4">
        <v>0.92168064000000005</v>
      </c>
      <c r="D20" s="4">
        <f>B20/C20</f>
        <v>6.1785031852247645</v>
      </c>
      <c r="E20" s="4" t="s">
        <v>4</v>
      </c>
      <c r="F20" s="5">
        <v>731</v>
      </c>
      <c r="G20" s="15">
        <f t="shared" ref="G20" si="5">2*D20/SQRT(F20)</f>
        <v>0.45704039047074996</v>
      </c>
      <c r="H20" s="15">
        <f t="shared" si="4"/>
        <v>0.22277733528274093</v>
      </c>
    </row>
    <row r="23" spans="1:8" ht="15" x14ac:dyDescent="0.4">
      <c r="H23" s="1"/>
    </row>
    <row r="25" spans="1:8" ht="15" x14ac:dyDescent="0.4">
      <c r="H25" s="1"/>
    </row>
    <row r="27" spans="1:8" ht="15" x14ac:dyDescent="0.4">
      <c r="H27" s="1"/>
    </row>
    <row r="28" spans="1:8" x14ac:dyDescent="0.35">
      <c r="B28"/>
    </row>
  </sheetData>
  <pageMargins left="0.7" right="0.7" top="0.75" bottom="0.75" header="0.3" footer="0.3"/>
  <pageSetup orientation="portrait" r:id="rId1"/>
  <ignoredErrors>
    <ignoredError sqref="C12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54"/>
  <sheetViews>
    <sheetView topLeftCell="A10" workbookViewId="0">
      <selection activeCell="A25" sqref="A25:H33"/>
    </sheetView>
  </sheetViews>
  <sheetFormatPr defaultColWidth="9.08984375" defaultRowHeight="14.5" x14ac:dyDescent="0.35"/>
  <cols>
    <col min="1" max="1" width="36.36328125" bestFit="1" customWidth="1"/>
    <col min="2" max="2" width="7.6328125" style="2" customWidth="1"/>
    <col min="3" max="3" width="10.08984375" customWidth="1"/>
    <col min="4" max="4" width="10.90625" customWidth="1"/>
    <col min="5" max="5" width="9" customWidth="1"/>
    <col min="6" max="6" width="16.453125" customWidth="1"/>
    <col min="7" max="7" width="20.54296875" customWidth="1"/>
    <col min="8" max="8" width="14.54296875" customWidth="1"/>
  </cols>
  <sheetData>
    <row r="2" spans="1:11" ht="29" x14ac:dyDescent="0.35">
      <c r="A2" s="14" t="s">
        <v>0</v>
      </c>
      <c r="B2" s="26" t="s">
        <v>39</v>
      </c>
      <c r="C2" s="8" t="s">
        <v>34</v>
      </c>
      <c r="D2" s="8" t="s">
        <v>35</v>
      </c>
      <c r="E2" s="8" t="s">
        <v>36</v>
      </c>
      <c r="F2" s="26" t="s">
        <v>37</v>
      </c>
      <c r="G2" s="26" t="s">
        <v>38</v>
      </c>
    </row>
    <row r="3" spans="1:11" x14ac:dyDescent="0.35">
      <c r="A3" t="s">
        <v>31</v>
      </c>
      <c r="B3" s="2">
        <v>2</v>
      </c>
      <c r="C3" s="7">
        <v>14414.0265</v>
      </c>
      <c r="D3" s="7">
        <v>125009.20540000001</v>
      </c>
      <c r="E3" s="7">
        <v>139423.23190000001</v>
      </c>
      <c r="F3" s="15">
        <f>C3/E3</f>
        <v>0.10338324756621854</v>
      </c>
      <c r="G3" s="15">
        <f>C3/(C3+D3)</f>
        <v>0.10338324756621854</v>
      </c>
    </row>
    <row r="4" spans="1:11" x14ac:dyDescent="0.35">
      <c r="A4" t="s">
        <v>1</v>
      </c>
      <c r="B4" s="2">
        <v>2</v>
      </c>
      <c r="C4" s="7">
        <v>15885.461799999999</v>
      </c>
      <c r="D4" s="7">
        <v>123537.77009999999</v>
      </c>
      <c r="E4" s="7">
        <v>139423.23190000001</v>
      </c>
      <c r="F4" s="15">
        <f>C4/E4</f>
        <v>0.11393697867650705</v>
      </c>
      <c r="G4" s="15">
        <f>C4/(C4+D4)</f>
        <v>0.11393697867650708</v>
      </c>
    </row>
    <row r="5" spans="1:11" x14ac:dyDescent="0.35">
      <c r="A5" s="9" t="s">
        <v>2</v>
      </c>
      <c r="B5" s="10">
        <v>3</v>
      </c>
      <c r="C5" s="11">
        <v>22906.5605</v>
      </c>
      <c r="D5" s="11">
        <v>116516.67140000001</v>
      </c>
      <c r="E5" s="11">
        <v>139423.23190000001</v>
      </c>
      <c r="F5" s="16">
        <f>C5/E5</f>
        <v>0.16429514785907065</v>
      </c>
      <c r="G5" s="16">
        <f>C5/(C5+D5)</f>
        <v>0.16429514785907065</v>
      </c>
    </row>
    <row r="6" spans="1:11" x14ac:dyDescent="0.35">
      <c r="A6" t="s">
        <v>30</v>
      </c>
      <c r="B6" s="2">
        <v>2</v>
      </c>
      <c r="C6" s="7">
        <f>SUM(C3:C5)</f>
        <v>53206.048799999997</v>
      </c>
      <c r="F6" s="15">
        <f>SUM(F3:F5)</f>
        <v>0.38161537410179625</v>
      </c>
      <c r="G6" s="15">
        <f>SUM(G3:FF5)</f>
        <v>0.38161537410179625</v>
      </c>
    </row>
    <row r="8" spans="1:11" ht="29" x14ac:dyDescent="0.35">
      <c r="A8" s="14" t="s">
        <v>10</v>
      </c>
      <c r="B8" s="26" t="s">
        <v>39</v>
      </c>
      <c r="C8" s="8" t="s">
        <v>34</v>
      </c>
      <c r="D8" s="8" t="s">
        <v>35</v>
      </c>
      <c r="E8" s="8" t="s">
        <v>36</v>
      </c>
      <c r="F8" s="26" t="s">
        <v>37</v>
      </c>
      <c r="G8" s="26" t="s">
        <v>38</v>
      </c>
    </row>
    <row r="9" spans="1:11" x14ac:dyDescent="0.35">
      <c r="A9" s="20" t="s">
        <v>11</v>
      </c>
      <c r="B9" s="21">
        <v>7</v>
      </c>
      <c r="C9" s="22">
        <v>40246.424330000002</v>
      </c>
      <c r="D9" s="22">
        <v>99176.8076</v>
      </c>
      <c r="E9" s="22">
        <v>139423.23190000001</v>
      </c>
      <c r="F9" s="23">
        <f>C9/E9</f>
        <v>0.2886636881209752</v>
      </c>
      <c r="G9" s="23">
        <f>C9/(C9+D9)</f>
        <v>0.28866368805886278</v>
      </c>
    </row>
    <row r="10" spans="1:11" x14ac:dyDescent="0.35">
      <c r="A10" t="s">
        <v>3</v>
      </c>
      <c r="B10" s="2">
        <v>2</v>
      </c>
      <c r="C10" s="7">
        <v>5961.75558</v>
      </c>
      <c r="D10" s="7">
        <v>99176.8076</v>
      </c>
      <c r="E10" s="7">
        <v>139423.23190000001</v>
      </c>
      <c r="F10" s="15">
        <f>C10/E10</f>
        <v>4.2760130422711852E-2</v>
      </c>
      <c r="G10" s="15">
        <f t="shared" ref="G10:G12" si="0">C10/(C10+D10)</f>
        <v>5.6703795445571352E-2</v>
      </c>
      <c r="H10" s="3"/>
    </row>
    <row r="11" spans="1:11" x14ac:dyDescent="0.35">
      <c r="A11" t="s">
        <v>1</v>
      </c>
      <c r="B11" s="2">
        <v>2</v>
      </c>
      <c r="C11" s="7">
        <v>11223.607749999999</v>
      </c>
      <c r="D11" s="7">
        <v>99176.8076</v>
      </c>
      <c r="E11" s="7">
        <v>139423.23190000001</v>
      </c>
      <c r="F11" s="15">
        <f>C11/E11</f>
        <v>8.0500269553714157E-2</v>
      </c>
      <c r="G11" s="15">
        <f t="shared" si="0"/>
        <v>0.10166273119913584</v>
      </c>
      <c r="H11" s="3"/>
    </row>
    <row r="12" spans="1:11" x14ac:dyDescent="0.35">
      <c r="A12" s="9" t="s">
        <v>2</v>
      </c>
      <c r="B12" s="10">
        <v>3</v>
      </c>
      <c r="C12" s="11">
        <v>11251.78823</v>
      </c>
      <c r="D12" s="11">
        <v>99176.8076</v>
      </c>
      <c r="E12" s="11">
        <v>139423.23190000001</v>
      </c>
      <c r="F12" s="16">
        <f>C12/E12</f>
        <v>8.0702391392492162E-2</v>
      </c>
      <c r="G12" s="16">
        <f t="shared" si="0"/>
        <v>0.10189197956769853</v>
      </c>
    </row>
    <row r="13" spans="1:11" x14ac:dyDescent="0.35">
      <c r="A13" t="s">
        <v>12</v>
      </c>
      <c r="B13" s="2">
        <f>SUM(B10:B12)</f>
        <v>7</v>
      </c>
      <c r="C13" s="7">
        <f>SUM(C10:C12)</f>
        <v>28437.151559999998</v>
      </c>
      <c r="E13" s="7"/>
      <c r="F13" s="15">
        <f>SUM(F10:F12)</f>
        <v>0.20396279136891818</v>
      </c>
      <c r="G13" s="15">
        <f>SUM(G10:G12)</f>
        <v>0.2602585062124057</v>
      </c>
      <c r="H13" s="3"/>
    </row>
    <row r="14" spans="1:11" x14ac:dyDescent="0.35">
      <c r="C14" s="7"/>
      <c r="D14" s="7"/>
      <c r="E14" s="3"/>
      <c r="F14" s="3"/>
      <c r="H14" s="3"/>
      <c r="J14" s="24"/>
      <c r="K14" s="7"/>
    </row>
    <row r="15" spans="1:11" ht="43.5" x14ac:dyDescent="0.35">
      <c r="A15" s="12" t="s">
        <v>13</v>
      </c>
      <c r="B15" s="13" t="s">
        <v>5</v>
      </c>
      <c r="C15" s="13" t="s">
        <v>6</v>
      </c>
      <c r="D15" s="13" t="s">
        <v>8</v>
      </c>
      <c r="E15" s="13" t="s">
        <v>7</v>
      </c>
      <c r="F15" s="13" t="s">
        <v>9</v>
      </c>
      <c r="G15" s="26" t="s">
        <v>42</v>
      </c>
      <c r="H15" s="26" t="s">
        <v>41</v>
      </c>
    </row>
    <row r="16" spans="1:11" x14ac:dyDescent="0.35">
      <c r="A16" s="6" t="s">
        <v>16</v>
      </c>
      <c r="B16" s="4">
        <v>8.8542673999999995</v>
      </c>
      <c r="C16" s="4">
        <v>1.00368116</v>
      </c>
      <c r="D16" s="4">
        <f>B16/C16</f>
        <v>8.8217929685957248</v>
      </c>
      <c r="E16" s="4" t="s">
        <v>4</v>
      </c>
      <c r="F16" s="5">
        <v>731</v>
      </c>
      <c r="G16" s="15">
        <f>2*D16/SQRT(F16)</f>
        <v>0.65257159900168138</v>
      </c>
      <c r="H16" s="15">
        <f t="shared" ref="H16:H23" si="1">D16/SQRT((D16*D16)+F16)</f>
        <v>0.31019146103013179</v>
      </c>
    </row>
    <row r="17" spans="1:10" x14ac:dyDescent="0.35">
      <c r="A17" s="6" t="s">
        <v>17</v>
      </c>
      <c r="B17" s="4">
        <v>10.9847099</v>
      </c>
      <c r="C17" s="4">
        <v>2.9904495999999998</v>
      </c>
      <c r="D17" s="4">
        <f t="shared" ref="D17:D23" si="2">B17/C17</f>
        <v>3.6732636791471092</v>
      </c>
      <c r="E17" s="4">
        <v>2.9999999999999997E-4</v>
      </c>
      <c r="F17" s="5">
        <v>731</v>
      </c>
      <c r="G17" s="15">
        <f t="shared" ref="G17:G23" si="3">2*D17/SQRT(F17)</f>
        <v>0.27172112984163577</v>
      </c>
      <c r="H17" s="15">
        <f t="shared" si="1"/>
        <v>0.13462379663568264</v>
      </c>
    </row>
    <row r="18" spans="1:10" x14ac:dyDescent="0.35">
      <c r="A18" s="6" t="s">
        <v>23</v>
      </c>
      <c r="B18" s="4">
        <v>2.1304424000000002</v>
      </c>
      <c r="C18" s="4">
        <v>3.0274922900000001</v>
      </c>
      <c r="D18" s="4">
        <f t="shared" si="2"/>
        <v>0.70369870372155441</v>
      </c>
      <c r="E18" s="4">
        <v>0.48180000000000001</v>
      </c>
      <c r="F18" s="5">
        <v>731</v>
      </c>
      <c r="G18" s="15">
        <f t="shared" si="3"/>
        <v>5.205447349962964E-2</v>
      </c>
      <c r="H18" s="15">
        <f t="shared" si="1"/>
        <v>2.6018425579183928E-2</v>
      </c>
    </row>
    <row r="19" spans="1:10" x14ac:dyDescent="0.35">
      <c r="A19" s="6" t="s">
        <v>18</v>
      </c>
      <c r="B19" s="4">
        <v>1.223080607</v>
      </c>
      <c r="C19" s="4">
        <v>0.13507406</v>
      </c>
      <c r="D19" s="4">
        <f t="shared" si="2"/>
        <v>9.0548889031691218</v>
      </c>
      <c r="E19" s="4" t="s">
        <v>4</v>
      </c>
      <c r="F19" s="5">
        <v>731</v>
      </c>
      <c r="G19" s="15">
        <f t="shared" si="3"/>
        <v>0.66981432814833541</v>
      </c>
      <c r="H19" s="15">
        <f t="shared" si="1"/>
        <v>0.31757057383095466</v>
      </c>
    </row>
    <row r="20" spans="1:10" x14ac:dyDescent="0.35">
      <c r="A20" s="6" t="s">
        <v>19</v>
      </c>
      <c r="B20" s="4">
        <v>-1.9537210999999999E-2</v>
      </c>
      <c r="C20" s="4">
        <v>2.5019899999999999E-3</v>
      </c>
      <c r="D20" s="4">
        <f t="shared" si="2"/>
        <v>-7.8086686997150263</v>
      </c>
      <c r="E20" s="4" t="s">
        <v>4</v>
      </c>
      <c r="F20" s="5">
        <v>731</v>
      </c>
      <c r="G20" s="15">
        <f t="shared" si="3"/>
        <v>-0.57762808961708878</v>
      </c>
      <c r="H20" s="15">
        <f t="shared" si="1"/>
        <v>-0.27747328568697349</v>
      </c>
    </row>
    <row r="21" spans="1:10" x14ac:dyDescent="0.35">
      <c r="A21" s="6" t="s">
        <v>22</v>
      </c>
      <c r="B21" s="4">
        <v>-0.26878449900000001</v>
      </c>
      <c r="C21" s="4">
        <v>0.59880153000000003</v>
      </c>
      <c r="D21" s="4">
        <f t="shared" si="2"/>
        <v>-0.44887076190336389</v>
      </c>
      <c r="E21" s="4">
        <v>0.65369999999999995</v>
      </c>
      <c r="F21" s="5">
        <v>730</v>
      </c>
      <c r="G21" s="15">
        <f t="shared" si="3"/>
        <v>-3.3226904504757196E-2</v>
      </c>
      <c r="H21" s="15">
        <f t="shared" si="1"/>
        <v>-1.6611160014011514E-2</v>
      </c>
    </row>
    <row r="22" spans="1:10" x14ac:dyDescent="0.35">
      <c r="A22" s="6" t="s">
        <v>20</v>
      </c>
      <c r="B22" s="4">
        <v>4.6847461780000001</v>
      </c>
      <c r="C22" s="4">
        <v>1.87568395</v>
      </c>
      <c r="D22" s="4">
        <f t="shared" si="2"/>
        <v>2.4976202296767536</v>
      </c>
      <c r="E22" s="4">
        <v>1.2699999999999999E-2</v>
      </c>
      <c r="F22" s="5">
        <v>730</v>
      </c>
      <c r="G22" s="15">
        <f t="shared" si="3"/>
        <v>0.18488214404681036</v>
      </c>
      <c r="H22" s="15">
        <f t="shared" si="1"/>
        <v>9.2048614763421729E-2</v>
      </c>
      <c r="J22" s="25"/>
    </row>
    <row r="23" spans="1:10" x14ac:dyDescent="0.35">
      <c r="A23" s="6" t="s">
        <v>21</v>
      </c>
      <c r="B23" s="4">
        <v>2.1245289729999999</v>
      </c>
      <c r="C23" s="4">
        <v>0.21372442</v>
      </c>
      <c r="D23" s="4">
        <f t="shared" si="2"/>
        <v>9.940506438150587</v>
      </c>
      <c r="E23" s="4" t="s">
        <v>4</v>
      </c>
      <c r="F23" s="5">
        <v>730</v>
      </c>
      <c r="G23" s="15">
        <f t="shared" si="3"/>
        <v>0.73582929917021722</v>
      </c>
      <c r="H23" s="15">
        <f t="shared" si="1"/>
        <v>0.34528686572114314</v>
      </c>
    </row>
    <row r="24" spans="1:10" x14ac:dyDescent="0.35">
      <c r="A24" s="6"/>
    </row>
    <row r="25" spans="1:10" ht="43.5" x14ac:dyDescent="0.35">
      <c r="A25" s="12" t="s">
        <v>14</v>
      </c>
      <c r="B25" s="13" t="s">
        <v>5</v>
      </c>
      <c r="C25" s="13" t="s">
        <v>6</v>
      </c>
      <c r="D25" s="13" t="s">
        <v>8</v>
      </c>
      <c r="E25" s="13" t="s">
        <v>7</v>
      </c>
      <c r="F25" s="13" t="s">
        <v>9</v>
      </c>
      <c r="G25" s="26" t="s">
        <v>42</v>
      </c>
      <c r="H25" s="26" t="s">
        <v>41</v>
      </c>
    </row>
    <row r="26" spans="1:10" x14ac:dyDescent="0.35">
      <c r="A26" s="6" t="s">
        <v>16</v>
      </c>
      <c r="B26" s="4">
        <v>6.0601054019999996</v>
      </c>
      <c r="C26" s="4">
        <v>0.94700667000000005</v>
      </c>
      <c r="D26" s="4">
        <v>6.4</v>
      </c>
      <c r="E26" s="4" t="s">
        <v>4</v>
      </c>
      <c r="F26" s="5">
        <v>726</v>
      </c>
      <c r="G26" s="15">
        <f>2*D26/SQRT(F26)</f>
        <v>0.47505255617613151</v>
      </c>
      <c r="H26" s="15">
        <f>D26/SQRT((D26*D26)+F26)</f>
        <v>0.23109663236209183</v>
      </c>
    </row>
    <row r="27" spans="1:10" x14ac:dyDescent="0.35">
      <c r="A27" s="6" t="s">
        <v>17</v>
      </c>
      <c r="B27" s="4">
        <v>7.2085378789999996</v>
      </c>
      <c r="C27" s="4">
        <v>2.6978793799999998</v>
      </c>
      <c r="D27" s="4">
        <v>2.67</v>
      </c>
      <c r="E27" s="4">
        <v>7.7000000000000002E-3</v>
      </c>
      <c r="F27" s="5">
        <v>726</v>
      </c>
      <c r="G27" s="15">
        <f t="shared" ref="G27:G33" si="4">2*D27/SQRT(F27)</f>
        <v>0.19818598827972986</v>
      </c>
      <c r="H27" s="15">
        <f t="shared" ref="H27:H33" si="5">D27/SQRT((D27*D27)+F27)</f>
        <v>9.861003012602175E-2</v>
      </c>
    </row>
    <row r="28" spans="1:10" x14ac:dyDescent="0.35">
      <c r="A28" s="6" t="s">
        <v>23</v>
      </c>
      <c r="B28" s="4">
        <v>1.1484324779999999</v>
      </c>
      <c r="C28" s="4">
        <v>2.7081303399999999</v>
      </c>
      <c r="D28" s="4">
        <v>0.42</v>
      </c>
      <c r="E28" s="4">
        <v>0.67159999999999997</v>
      </c>
      <c r="F28" s="5">
        <v>726</v>
      </c>
      <c r="G28" s="15">
        <f t="shared" si="4"/>
        <v>3.1175323999058629E-2</v>
      </c>
      <c r="H28" s="15">
        <f t="shared" si="5"/>
        <v>1.5585768636855006E-2</v>
      </c>
    </row>
    <row r="29" spans="1:10" x14ac:dyDescent="0.35">
      <c r="A29" s="6" t="s">
        <v>18</v>
      </c>
      <c r="B29" s="4">
        <v>1.069979988</v>
      </c>
      <c r="C29" s="4">
        <v>0.12300458</v>
      </c>
      <c r="D29" s="4">
        <v>8.6999999999999993</v>
      </c>
      <c r="E29" s="4" t="s">
        <v>4</v>
      </c>
      <c r="F29" s="5">
        <v>726</v>
      </c>
      <c r="G29" s="15">
        <f t="shared" si="4"/>
        <v>0.64577456855192872</v>
      </c>
      <c r="H29" s="15">
        <f t="shared" si="5"/>
        <v>0.30726707019586152</v>
      </c>
    </row>
    <row r="30" spans="1:10" x14ac:dyDescent="0.35">
      <c r="A30" s="6" t="s">
        <v>19</v>
      </c>
      <c r="B30" s="4">
        <v>-1.7506167E-2</v>
      </c>
      <c r="C30" s="4">
        <v>2.2749200000000002E-3</v>
      </c>
      <c r="D30" s="4">
        <v>-7.7</v>
      </c>
      <c r="E30" s="4" t="s">
        <v>4</v>
      </c>
      <c r="F30" s="5">
        <v>726</v>
      </c>
      <c r="G30" s="15">
        <f t="shared" si="4"/>
        <v>-0.57154760664940818</v>
      </c>
      <c r="H30" s="15">
        <f t="shared" si="5"/>
        <v>-0.27477403519260085</v>
      </c>
    </row>
    <row r="31" spans="1:10" x14ac:dyDescent="0.35">
      <c r="A31" s="6" t="s">
        <v>22</v>
      </c>
      <c r="B31" s="4">
        <v>0.25891791199999997</v>
      </c>
      <c r="C31" s="4">
        <v>0.56120163999999995</v>
      </c>
      <c r="D31" s="4">
        <v>0.46</v>
      </c>
      <c r="E31" s="4">
        <v>0.64470000000000005</v>
      </c>
      <c r="F31" s="5">
        <v>726</v>
      </c>
      <c r="G31" s="15">
        <f t="shared" si="4"/>
        <v>3.4144402475159451E-2</v>
      </c>
      <c r="H31" s="15">
        <f t="shared" si="5"/>
        <v>1.7069713848940685E-2</v>
      </c>
    </row>
    <row r="32" spans="1:10" x14ac:dyDescent="0.35">
      <c r="A32" s="6" t="s">
        <v>20</v>
      </c>
      <c r="B32" s="4">
        <v>3.1571392079999998</v>
      </c>
      <c r="C32" s="4">
        <v>1.7572666400000001</v>
      </c>
      <c r="D32" s="4">
        <v>1.8</v>
      </c>
      <c r="E32" s="4">
        <v>7.2800000000000004E-2</v>
      </c>
      <c r="F32" s="5">
        <v>726</v>
      </c>
      <c r="G32" s="15">
        <f t="shared" si="4"/>
        <v>0.13360853142453699</v>
      </c>
      <c r="H32" s="15">
        <f t="shared" si="5"/>
        <v>6.6655695438637683E-2</v>
      </c>
    </row>
    <row r="33" spans="1:8" x14ac:dyDescent="0.35">
      <c r="A33" s="6" t="s">
        <v>21</v>
      </c>
      <c r="B33" s="4">
        <v>1.5281792139999999</v>
      </c>
      <c r="C33" s="4">
        <v>0.20804233</v>
      </c>
      <c r="D33" s="4">
        <v>7.35</v>
      </c>
      <c r="E33" s="4" t="s">
        <v>4</v>
      </c>
      <c r="F33" s="5">
        <v>726</v>
      </c>
      <c r="G33" s="15">
        <f t="shared" si="4"/>
        <v>0.54556816998352597</v>
      </c>
      <c r="H33" s="15">
        <f t="shared" si="5"/>
        <v>0.26316842053849088</v>
      </c>
    </row>
    <row r="35" spans="1:8" x14ac:dyDescent="0.35">
      <c r="A35" s="14" t="s">
        <v>15</v>
      </c>
      <c r="B35" s="13" t="s">
        <v>32</v>
      </c>
      <c r="G35" s="13" t="s">
        <v>27</v>
      </c>
      <c r="H35" s="13" t="s">
        <v>28</v>
      </c>
    </row>
    <row r="36" spans="1:8" x14ac:dyDescent="0.35">
      <c r="A36" s="6" t="s">
        <v>16</v>
      </c>
      <c r="B36" s="4">
        <f>B16-B26</f>
        <v>2.7941619979999999</v>
      </c>
      <c r="G36" s="4">
        <f>G16-G26</f>
        <v>0.17751904282554987</v>
      </c>
      <c r="H36" s="4">
        <f>H16-H26</f>
        <v>7.9094828668039963E-2</v>
      </c>
    </row>
    <row r="37" spans="1:8" x14ac:dyDescent="0.35">
      <c r="A37" s="6" t="s">
        <v>17</v>
      </c>
      <c r="B37" s="4">
        <f t="shared" ref="B37:B43" si="6">B17-B27</f>
        <v>3.7761720210000007</v>
      </c>
      <c r="G37" s="4">
        <f t="shared" ref="G37:H43" si="7">G17-G27</f>
        <v>7.3535141561905909E-2</v>
      </c>
      <c r="H37" s="4">
        <f t="shared" si="7"/>
        <v>3.6013766509660886E-2</v>
      </c>
    </row>
    <row r="38" spans="1:8" x14ac:dyDescent="0.35">
      <c r="A38" s="6" t="s">
        <v>23</v>
      </c>
      <c r="B38" s="4">
        <f t="shared" si="6"/>
        <v>0.98200992200000026</v>
      </c>
      <c r="G38" s="4">
        <f t="shared" si="7"/>
        <v>2.0879149500571011E-2</v>
      </c>
      <c r="H38" s="4">
        <f t="shared" si="7"/>
        <v>1.0432656942328922E-2</v>
      </c>
    </row>
    <row r="39" spans="1:8" x14ac:dyDescent="0.35">
      <c r="A39" s="6" t="s">
        <v>18</v>
      </c>
      <c r="B39" s="4">
        <f t="shared" si="6"/>
        <v>0.15310061899999994</v>
      </c>
      <c r="G39" s="4">
        <f t="shared" si="7"/>
        <v>2.4039759596406696E-2</v>
      </c>
      <c r="H39" s="4">
        <f t="shared" si="7"/>
        <v>1.0303503635093136E-2</v>
      </c>
    </row>
    <row r="40" spans="1:8" x14ac:dyDescent="0.35">
      <c r="A40" s="6" t="s">
        <v>19</v>
      </c>
      <c r="B40" s="4">
        <f t="shared" si="6"/>
        <v>-2.0310439999999992E-3</v>
      </c>
      <c r="G40" s="4">
        <f t="shared" si="7"/>
        <v>-6.0804829676806005E-3</v>
      </c>
      <c r="H40" s="4">
        <f t="shared" si="7"/>
        <v>-2.6992504943726403E-3</v>
      </c>
    </row>
    <row r="41" spans="1:8" x14ac:dyDescent="0.35">
      <c r="A41" s="6" t="s">
        <v>22</v>
      </c>
      <c r="B41" s="4">
        <f t="shared" si="6"/>
        <v>-0.52770241099999993</v>
      </c>
      <c r="G41" s="4">
        <f t="shared" si="7"/>
        <v>-6.737130697991664E-2</v>
      </c>
      <c r="H41" s="4">
        <f t="shared" si="7"/>
        <v>-3.3680873862952196E-2</v>
      </c>
    </row>
    <row r="42" spans="1:8" x14ac:dyDescent="0.35">
      <c r="A42" s="6" t="s">
        <v>20</v>
      </c>
      <c r="B42" s="4">
        <f t="shared" si="6"/>
        <v>1.5276069700000003</v>
      </c>
      <c r="G42" s="4">
        <f t="shared" si="7"/>
        <v>5.1273612622273368E-2</v>
      </c>
      <c r="H42" s="4">
        <f t="shared" si="7"/>
        <v>2.5392919324784047E-2</v>
      </c>
    </row>
    <row r="43" spans="1:8" x14ac:dyDescent="0.35">
      <c r="A43" s="6" t="s">
        <v>21</v>
      </c>
      <c r="B43" s="4">
        <f t="shared" si="6"/>
        <v>0.59634975899999998</v>
      </c>
      <c r="G43" s="4">
        <f t="shared" si="7"/>
        <v>0.19026112918669125</v>
      </c>
      <c r="H43" s="4">
        <f t="shared" si="7"/>
        <v>8.2118445182652267E-2</v>
      </c>
    </row>
    <row r="45" spans="1:8" x14ac:dyDescent="0.35">
      <c r="A45" s="6"/>
    </row>
    <row r="46" spans="1:8" x14ac:dyDescent="0.35">
      <c r="A46" s="6"/>
    </row>
    <row r="47" spans="1:8" ht="15" x14ac:dyDescent="0.4">
      <c r="B47" s="1"/>
    </row>
    <row r="49" spans="2:8" ht="15" x14ac:dyDescent="0.4">
      <c r="H49" s="1"/>
    </row>
    <row r="51" spans="2:8" ht="15" x14ac:dyDescent="0.4">
      <c r="H51" s="1"/>
    </row>
    <row r="53" spans="2:8" ht="15" x14ac:dyDescent="0.4">
      <c r="H53" s="1"/>
    </row>
    <row r="54" spans="2:8" x14ac:dyDescent="0.35">
      <c r="B54"/>
    </row>
  </sheetData>
  <pageMargins left="0.7" right="0.7" top="0.75" bottom="0.75" header="0.3" footer="0.3"/>
  <pageSetup orientation="portrait" horizontalDpi="1200" verticalDpi="1200" r:id="rId1"/>
  <ignoredErrors>
    <ignoredError sqref="B13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C58A2-5DD5-4147-A75E-56F1FF344829}">
  <dimension ref="A2:F12"/>
  <sheetViews>
    <sheetView tabSelected="1" workbookViewId="0">
      <selection activeCell="D26" sqref="D26"/>
    </sheetView>
  </sheetViews>
  <sheetFormatPr defaultRowHeight="14" x14ac:dyDescent="0.3"/>
  <cols>
    <col min="1" max="1" width="25.36328125" style="34" bestFit="1" customWidth="1"/>
    <col min="2" max="4" width="8.7265625" style="34"/>
    <col min="5" max="5" width="10.08984375" style="34" customWidth="1"/>
    <col min="6" max="16384" width="8.7265625" style="34"/>
  </cols>
  <sheetData>
    <row r="2" spans="1:6" s="28" customFormat="1" ht="25" customHeight="1" x14ac:dyDescent="0.35">
      <c r="A2" s="36" t="s">
        <v>44</v>
      </c>
      <c r="B2" s="36" t="s">
        <v>5</v>
      </c>
      <c r="C2" s="36" t="s">
        <v>6</v>
      </c>
      <c r="D2" s="36" t="s">
        <v>43</v>
      </c>
      <c r="E2" s="37" t="s">
        <v>46</v>
      </c>
      <c r="F2" s="37" t="s">
        <v>47</v>
      </c>
    </row>
    <row r="3" spans="1:6" s="28" customFormat="1" x14ac:dyDescent="0.3">
      <c r="A3" s="29" t="s">
        <v>45</v>
      </c>
      <c r="B3" s="30">
        <v>-3.6865459999999999</v>
      </c>
      <c r="C3" s="30">
        <v>2.0045999999999999</v>
      </c>
      <c r="D3" s="31">
        <v>1E-3</v>
      </c>
      <c r="E3" s="32"/>
      <c r="F3" s="31"/>
    </row>
    <row r="4" spans="1:6" x14ac:dyDescent="0.3">
      <c r="A4" s="33" t="s">
        <v>16</v>
      </c>
      <c r="B4" s="30">
        <v>6.0601054019999996</v>
      </c>
      <c r="C4" s="30">
        <v>0.94700667000000005</v>
      </c>
      <c r="D4" s="31">
        <v>1E-3</v>
      </c>
      <c r="E4" s="32">
        <v>0.47505255617613151</v>
      </c>
      <c r="F4" s="31">
        <v>0.23109663236209183</v>
      </c>
    </row>
    <row r="5" spans="1:6" x14ac:dyDescent="0.3">
      <c r="A5" s="33" t="s">
        <v>17</v>
      </c>
      <c r="B5" s="30">
        <v>7.2085378789999996</v>
      </c>
      <c r="C5" s="30">
        <v>2.6978793799999998</v>
      </c>
      <c r="D5" s="31">
        <v>7.7000000000000002E-3</v>
      </c>
      <c r="E5" s="32">
        <v>0.19818598827972986</v>
      </c>
      <c r="F5" s="31">
        <v>9.861003012602175E-2</v>
      </c>
    </row>
    <row r="6" spans="1:6" x14ac:dyDescent="0.3">
      <c r="A6" s="33" t="s">
        <v>23</v>
      </c>
      <c r="B6" s="30">
        <v>1.1484324779999999</v>
      </c>
      <c r="C6" s="30">
        <v>2.7081303399999999</v>
      </c>
      <c r="D6" s="31">
        <v>0.67159999999999997</v>
      </c>
      <c r="E6" s="32">
        <v>3.1175323999058629E-2</v>
      </c>
      <c r="F6" s="31">
        <v>1.5585768636855006E-2</v>
      </c>
    </row>
    <row r="7" spans="1:6" x14ac:dyDescent="0.3">
      <c r="A7" s="33" t="s">
        <v>18</v>
      </c>
      <c r="B7" s="30">
        <v>1.069979988</v>
      </c>
      <c r="C7" s="30">
        <v>0.12300458</v>
      </c>
      <c r="D7" s="31">
        <v>1E-3</v>
      </c>
      <c r="E7" s="32">
        <v>0.64577456855192872</v>
      </c>
      <c r="F7" s="31">
        <v>0.30726707019586152</v>
      </c>
    </row>
    <row r="8" spans="1:6" x14ac:dyDescent="0.3">
      <c r="A8" s="33" t="s">
        <v>19</v>
      </c>
      <c r="B8" s="30">
        <v>-1.7506167E-2</v>
      </c>
      <c r="C8" s="30">
        <v>2.2749200000000002E-3</v>
      </c>
      <c r="D8" s="31">
        <v>1E-3</v>
      </c>
      <c r="E8" s="32">
        <v>-0.57154760664940818</v>
      </c>
      <c r="F8" s="31">
        <v>-0.27477403519260085</v>
      </c>
    </row>
    <row r="9" spans="1:6" x14ac:dyDescent="0.3">
      <c r="A9" s="33" t="s">
        <v>22</v>
      </c>
      <c r="B9" s="30">
        <v>0.25891791199999997</v>
      </c>
      <c r="C9" s="30">
        <v>0.56120163999999995</v>
      </c>
      <c r="D9" s="31">
        <v>0.64470000000000005</v>
      </c>
      <c r="E9" s="32">
        <v>3.4144402475159451E-2</v>
      </c>
      <c r="F9" s="31">
        <v>1.7069713848940685E-2</v>
      </c>
    </row>
    <row r="10" spans="1:6" x14ac:dyDescent="0.3">
      <c r="A10" s="33" t="s">
        <v>20</v>
      </c>
      <c r="B10" s="30">
        <v>3.1571392079999998</v>
      </c>
      <c r="C10" s="30">
        <v>1.7572666400000001</v>
      </c>
      <c r="D10" s="31">
        <v>7.2800000000000004E-2</v>
      </c>
      <c r="E10" s="32">
        <v>0.13360853142453699</v>
      </c>
      <c r="F10" s="31">
        <v>6.6655695438637683E-2</v>
      </c>
    </row>
    <row r="11" spans="1:6" x14ac:dyDescent="0.3">
      <c r="A11" s="33" t="s">
        <v>21</v>
      </c>
      <c r="B11" s="30">
        <v>1.5281792139999999</v>
      </c>
      <c r="C11" s="30">
        <v>0.20804233</v>
      </c>
      <c r="D11" s="31">
        <v>1E-3</v>
      </c>
      <c r="E11" s="32">
        <v>0.54556816998352597</v>
      </c>
      <c r="F11" s="31">
        <v>0.26316842053849088</v>
      </c>
    </row>
    <row r="12" spans="1:6" ht="8.5" customHeight="1" x14ac:dyDescent="0.3">
      <c r="A12" s="35"/>
      <c r="B12" s="35"/>
      <c r="C12" s="35"/>
      <c r="D12" s="35"/>
      <c r="E12" s="35"/>
      <c r="F12" s="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Model1</vt:lpstr>
      <vt:lpstr>Model2</vt:lpstr>
      <vt:lpstr>Model 2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2020-10-28T17:05:22Z</dcterms:created>
  <dcterms:modified xsi:type="dcterms:W3CDTF">2024-10-19T15:29:18Z</dcterms:modified>
</cp:coreProperties>
</file>