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7235" windowHeight="197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48" i="1" l="1"/>
  <c r="E48" i="1"/>
  <c r="F14" i="1" l="1"/>
  <c r="G38" i="1"/>
  <c r="G39" i="1"/>
  <c r="G40" i="1"/>
  <c r="G41" i="1"/>
  <c r="G42" i="1"/>
  <c r="G43" i="1"/>
  <c r="G44" i="1"/>
  <c r="G45" i="1"/>
  <c r="H45" i="1"/>
  <c r="H44" i="1"/>
  <c r="H43" i="1"/>
  <c r="H42" i="1"/>
  <c r="H41" i="1"/>
  <c r="H40" i="1"/>
  <c r="H39" i="1"/>
  <c r="H38" i="1"/>
  <c r="B39" i="1"/>
  <c r="B40" i="1"/>
  <c r="B41" i="1"/>
  <c r="B42" i="1"/>
  <c r="B43" i="1"/>
  <c r="B44" i="1"/>
  <c r="B45" i="1"/>
  <c r="B38" i="1"/>
  <c r="B14" i="1"/>
  <c r="D14" i="1"/>
  <c r="C14" i="1"/>
  <c r="F11" i="1"/>
  <c r="H11" i="1" s="1"/>
  <c r="F12" i="1"/>
  <c r="F13" i="1"/>
  <c r="F10" i="1"/>
  <c r="F5" i="1"/>
  <c r="F6" i="1"/>
  <c r="F4" i="1"/>
  <c r="D19" i="1"/>
  <c r="H19" i="1" s="1"/>
  <c r="D20" i="1"/>
  <c r="G20" i="1" s="1"/>
  <c r="D21" i="1"/>
  <c r="G21" i="1" s="1"/>
  <c r="D22" i="1"/>
  <c r="G22" i="1" s="1"/>
  <c r="D23" i="1"/>
  <c r="G23" i="1" s="1"/>
  <c r="D24" i="1"/>
  <c r="G24" i="1" s="1"/>
  <c r="D25" i="1"/>
  <c r="G25" i="1" s="1"/>
  <c r="D18" i="1"/>
  <c r="G18" i="1" s="1"/>
  <c r="H12" i="1" l="1"/>
  <c r="H13" i="1"/>
  <c r="G19" i="1"/>
  <c r="H18" i="1"/>
  <c r="H25" i="1"/>
  <c r="H24" i="1"/>
  <c r="H23" i="1"/>
  <c r="H22" i="1"/>
  <c r="H21" i="1"/>
  <c r="H20" i="1"/>
</calcChain>
</file>

<file path=xl/comments1.xml><?xml version="1.0" encoding="utf-8"?>
<comments xmlns="http://schemas.openxmlformats.org/spreadsheetml/2006/main">
  <authors>
    <author>Lesa Hoffman</author>
  </authors>
  <commentList>
    <comment ref="F3" authorId="0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semi-partial eta-squared</t>
        </r>
      </text>
    </comment>
    <comment ref="F9" authorId="0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semi-partial eta-squared</t>
        </r>
      </text>
    </comment>
    <comment ref="G17" authorId="0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d = (2*t) / sqrt(DF) </t>
        </r>
      </text>
    </comment>
    <comment ref="H17" authorId="0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r = t / sqrt((t*t)+DF)</t>
        </r>
      </text>
    </comment>
    <comment ref="G27" authorId="0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d = (2*t) / sqrt(DF) </t>
        </r>
      </text>
    </comment>
    <comment ref="H27" authorId="0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r = t / sqrt((t*t)+DF)</t>
        </r>
      </text>
    </comment>
    <comment ref="G37" authorId="0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d = (2*t) / sqrt(DF) </t>
        </r>
      </text>
    </comment>
    <comment ref="H37" authorId="0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r = t / sqrt((t*t)+DF)</t>
        </r>
      </text>
    </comment>
  </commentList>
</comments>
</file>

<file path=xl/sharedStrings.xml><?xml version="1.0" encoding="utf-8"?>
<sst xmlns="http://schemas.openxmlformats.org/spreadsheetml/2006/main" count="74" uniqueCount="33">
  <si>
    <t>Separate Models</t>
  </si>
  <si>
    <t>Linear + Quadratic Age</t>
  </si>
  <si>
    <t>3 Piecewise Slopes Education</t>
  </si>
  <si>
    <t>2 Group Differences Workclass</t>
  </si>
  <si>
    <t xml:space="preserve"> Total SS</t>
  </si>
  <si>
    <t>&lt;.0001</t>
  </si>
  <si>
    <t>Est</t>
  </si>
  <si>
    <t>SE</t>
  </si>
  <si>
    <t>p</t>
  </si>
  <si>
    <t>r</t>
  </si>
  <si>
    <t>t</t>
  </si>
  <si>
    <t>DF den</t>
  </si>
  <si>
    <t>d</t>
  </si>
  <si>
    <t>DF num</t>
  </si>
  <si>
    <t>Combined Model</t>
  </si>
  <si>
    <t>SR2</t>
  </si>
  <si>
    <t>Model R2</t>
  </si>
  <si>
    <t>Full Model</t>
  </si>
  <si>
    <t>change in SR2</t>
  </si>
  <si>
    <t>Sum of Workclass, Age, Education</t>
  </si>
  <si>
    <t>Effect from Construct-Separate Models</t>
  </si>
  <si>
    <t>Effect from Combined Model</t>
  </si>
  <si>
    <t>Difference: Separate Minus Combined</t>
  </si>
  <si>
    <t>Effect SS</t>
  </si>
  <si>
    <t>Age at max income</t>
  </si>
  <si>
    <t>Lower vs Middle Class</t>
  </si>
  <si>
    <t>Lower vs Upper Class</t>
  </si>
  <si>
    <t>Linear Age Slope</t>
  </si>
  <si>
    <t>Quadratic Age Slope</t>
  </si>
  <si>
    <t>Education: 11 to 12 years</t>
  </si>
  <si>
    <t>Education: 12 to 20 years</t>
  </si>
  <si>
    <t>Education  2 to 11 years</t>
  </si>
  <si>
    <t>(Middle vs Upper Class)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</si>
</sst>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1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SAS Monospace"/>
      <family val="3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171" fontId="0" fillId="0" borderId="0" xfId="0" applyNumberFormat="1" applyFont="1"/>
    <xf numFmtId="171" fontId="0" fillId="0" borderId="0" xfId="0" applyNumberFormat="1" applyFont="1" applyAlignment="1">
      <alignment horizontal="right"/>
    </xf>
    <xf numFmtId="0" fontId="0" fillId="0" borderId="0" xfId="0" applyFont="1" applyAlignment="1">
      <alignment horizontal="right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2" fontId="0" fillId="0" borderId="0" xfId="0" applyNumberFormat="1" applyFont="1"/>
    <xf numFmtId="1" fontId="0" fillId="0" borderId="0" xfId="0" applyNumberFormat="1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1" fontId="0" fillId="0" borderId="1" xfId="0" applyNumberFormat="1" applyFont="1" applyBorder="1"/>
    <xf numFmtId="171" fontId="0" fillId="0" borderId="1" xfId="0" applyNumberFormat="1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H56"/>
  <sheetViews>
    <sheetView tabSelected="1" workbookViewId="0">
      <selection activeCell="A49" sqref="A49"/>
    </sheetView>
  </sheetViews>
  <sheetFormatPr defaultRowHeight="15" x14ac:dyDescent="0.25"/>
  <cols>
    <col min="1" max="1" width="36.28515625" style="4" bestFit="1" customWidth="1"/>
    <col min="2" max="2" width="10.42578125" style="5" customWidth="1"/>
    <col min="3" max="3" width="10.140625" style="4" customWidth="1"/>
    <col min="4" max="4" width="10.85546875" style="4" customWidth="1"/>
    <col min="5" max="5" width="10.7109375" style="4" customWidth="1"/>
    <col min="6" max="7" width="9.140625" style="4"/>
    <col min="8" max="8" width="9.85546875" style="4" customWidth="1"/>
    <col min="9" max="16384" width="9.140625" style="4"/>
  </cols>
  <sheetData>
    <row r="2" spans="1:8" x14ac:dyDescent="0.25">
      <c r="A2" s="13" t="s">
        <v>0</v>
      </c>
      <c r="B2" s="13"/>
      <c r="C2" s="13"/>
      <c r="D2" s="13"/>
      <c r="E2" s="13"/>
      <c r="F2" s="13"/>
      <c r="G2" s="13"/>
      <c r="H2" s="13"/>
    </row>
    <row r="3" spans="1:8" x14ac:dyDescent="0.25">
      <c r="B3" s="3" t="s">
        <v>13</v>
      </c>
      <c r="C3" s="10" t="s">
        <v>23</v>
      </c>
      <c r="D3" s="10" t="s">
        <v>4</v>
      </c>
      <c r="E3" s="10" t="s">
        <v>16</v>
      </c>
      <c r="F3" s="3" t="s">
        <v>15</v>
      </c>
      <c r="G3" s="2"/>
    </row>
    <row r="4" spans="1:8" x14ac:dyDescent="0.25">
      <c r="A4" s="4" t="s">
        <v>3</v>
      </c>
      <c r="B4" s="5">
        <v>2</v>
      </c>
      <c r="C4" s="12">
        <v>14414.0265</v>
      </c>
      <c r="D4" s="12">
        <v>139423.23190000001</v>
      </c>
      <c r="E4" s="6">
        <v>0.103383</v>
      </c>
      <c r="F4" s="6">
        <f>C4/D4</f>
        <v>0.10338324756621854</v>
      </c>
    </row>
    <row r="5" spans="1:8" x14ac:dyDescent="0.25">
      <c r="A5" s="4" t="s">
        <v>1</v>
      </c>
      <c r="B5" s="5">
        <v>2</v>
      </c>
      <c r="C5" s="12">
        <v>15885.461799999999</v>
      </c>
      <c r="D5" s="12">
        <v>139423.23190000001</v>
      </c>
      <c r="E5" s="6">
        <v>0.113937</v>
      </c>
      <c r="F5" s="6">
        <f t="shared" ref="F5:F6" si="0">C5/D5</f>
        <v>0.11393697867650705</v>
      </c>
    </row>
    <row r="6" spans="1:8" x14ac:dyDescent="0.25">
      <c r="A6" s="4" t="s">
        <v>2</v>
      </c>
      <c r="B6" s="5">
        <v>3</v>
      </c>
      <c r="C6" s="12">
        <v>22906.5605</v>
      </c>
      <c r="D6" s="12">
        <v>139423.23190000001</v>
      </c>
      <c r="E6" s="6">
        <v>0.164295</v>
      </c>
      <c r="F6" s="6">
        <f t="shared" si="0"/>
        <v>0.16429514785907065</v>
      </c>
    </row>
    <row r="8" spans="1:8" x14ac:dyDescent="0.25">
      <c r="A8" s="13" t="s">
        <v>14</v>
      </c>
      <c r="B8" s="13"/>
      <c r="C8" s="13"/>
      <c r="D8" s="13"/>
      <c r="E8" s="13"/>
      <c r="F8" s="13"/>
      <c r="G8" s="13"/>
      <c r="H8" s="13"/>
    </row>
    <row r="9" spans="1:8" x14ac:dyDescent="0.25">
      <c r="B9" s="3" t="s">
        <v>13</v>
      </c>
      <c r="C9" s="10" t="s">
        <v>23</v>
      </c>
      <c r="D9" s="10" t="s">
        <v>4</v>
      </c>
      <c r="E9" s="10" t="s">
        <v>16</v>
      </c>
      <c r="F9" s="3" t="s">
        <v>15</v>
      </c>
      <c r="G9" s="14" t="s">
        <v>18</v>
      </c>
      <c r="H9" s="14"/>
    </row>
    <row r="10" spans="1:8" x14ac:dyDescent="0.25">
      <c r="A10" s="15" t="s">
        <v>17</v>
      </c>
      <c r="B10" s="16">
        <v>7</v>
      </c>
      <c r="C10" s="17">
        <v>40246.424330000002</v>
      </c>
      <c r="D10" s="17">
        <v>139423.23190000001</v>
      </c>
      <c r="E10" s="18">
        <v>0.28866399999999998</v>
      </c>
      <c r="F10" s="18">
        <f t="shared" ref="F10:F13" si="1">C10/D10</f>
        <v>0.2886636881209752</v>
      </c>
      <c r="G10" s="15"/>
      <c r="H10" s="15"/>
    </row>
    <row r="11" spans="1:8" x14ac:dyDescent="0.25">
      <c r="A11" s="4" t="s">
        <v>3</v>
      </c>
      <c r="B11" s="5">
        <v>2</v>
      </c>
      <c r="C11" s="12">
        <v>5961.75558</v>
      </c>
      <c r="D11" s="12">
        <v>139423.23190000001</v>
      </c>
      <c r="E11" s="6">
        <v>0.28866399999999998</v>
      </c>
      <c r="F11" s="6">
        <f t="shared" si="1"/>
        <v>4.2760130422711852E-2</v>
      </c>
      <c r="H11" s="6">
        <f>F4-F11</f>
        <v>6.062311714350669E-2</v>
      </c>
    </row>
    <row r="12" spans="1:8" x14ac:dyDescent="0.25">
      <c r="A12" s="4" t="s">
        <v>1</v>
      </c>
      <c r="B12" s="5">
        <v>2</v>
      </c>
      <c r="C12" s="12">
        <v>11223.607749999999</v>
      </c>
      <c r="D12" s="12">
        <v>139423.23190000001</v>
      </c>
      <c r="E12" s="6">
        <v>0.28866399999999998</v>
      </c>
      <c r="F12" s="6">
        <f t="shared" si="1"/>
        <v>8.0500269553714157E-2</v>
      </c>
      <c r="H12" s="6">
        <f>F5-F12</f>
        <v>3.3436709122792896E-2</v>
      </c>
    </row>
    <row r="13" spans="1:8" x14ac:dyDescent="0.25">
      <c r="A13" s="15" t="s">
        <v>2</v>
      </c>
      <c r="B13" s="16">
        <v>3</v>
      </c>
      <c r="C13" s="17">
        <v>11251.78823</v>
      </c>
      <c r="D13" s="17">
        <v>139423.23190000001</v>
      </c>
      <c r="E13" s="18">
        <v>0.28866399999999998</v>
      </c>
      <c r="F13" s="18">
        <f t="shared" si="1"/>
        <v>8.0702391392492162E-2</v>
      </c>
      <c r="G13" s="15"/>
      <c r="H13" s="18">
        <f>F6-F13</f>
        <v>8.3592756466578488E-2</v>
      </c>
    </row>
    <row r="14" spans="1:8" x14ac:dyDescent="0.25">
      <c r="A14" s="4" t="s">
        <v>19</v>
      </c>
      <c r="B14" s="5">
        <f>SUM(B11:B13)</f>
        <v>7</v>
      </c>
      <c r="C14" s="12">
        <f>SUM(C11:C13)</f>
        <v>28437.151559999998</v>
      </c>
      <c r="D14" s="12">
        <f>SUM(D11:D13)</f>
        <v>418269.69570000004</v>
      </c>
      <c r="E14" s="6"/>
      <c r="F14" s="6">
        <f>SUM(F11:F13)</f>
        <v>0.20396279136891818</v>
      </c>
      <c r="H14" s="6"/>
    </row>
    <row r="15" spans="1:8" x14ac:dyDescent="0.25">
      <c r="C15" s="12"/>
      <c r="D15" s="12"/>
      <c r="E15" s="6"/>
      <c r="F15" s="6"/>
      <c r="H15" s="6"/>
    </row>
    <row r="16" spans="1:8" x14ac:dyDescent="0.25">
      <c r="C16" s="12"/>
      <c r="D16" s="12"/>
      <c r="E16" s="6"/>
      <c r="F16" s="6"/>
      <c r="H16" s="6"/>
    </row>
    <row r="17" spans="1:8" x14ac:dyDescent="0.25">
      <c r="A17" s="19" t="s">
        <v>20</v>
      </c>
      <c r="B17" s="20" t="s">
        <v>6</v>
      </c>
      <c r="C17" s="20" t="s">
        <v>7</v>
      </c>
      <c r="D17" s="20" t="s">
        <v>10</v>
      </c>
      <c r="E17" s="20" t="s">
        <v>8</v>
      </c>
      <c r="F17" s="20" t="s">
        <v>11</v>
      </c>
      <c r="G17" s="20" t="s">
        <v>12</v>
      </c>
      <c r="H17" s="20" t="s">
        <v>9</v>
      </c>
    </row>
    <row r="18" spans="1:8" x14ac:dyDescent="0.25">
      <c r="A18" s="9" t="s">
        <v>25</v>
      </c>
      <c r="B18" s="7">
        <v>8.8542673999999995</v>
      </c>
      <c r="C18" s="7">
        <v>1.00368116</v>
      </c>
      <c r="D18" s="7">
        <f>B18/C18</f>
        <v>8.8217929685957248</v>
      </c>
      <c r="E18" s="7" t="s">
        <v>5</v>
      </c>
      <c r="F18" s="8">
        <v>731</v>
      </c>
      <c r="G18" s="11">
        <f>2*D18/SQRT(F18)</f>
        <v>0.65257159900168138</v>
      </c>
      <c r="H18" s="6">
        <f>D18/SQRT((D18*D18)+F18)</f>
        <v>0.31019146103013179</v>
      </c>
    </row>
    <row r="19" spans="1:8" x14ac:dyDescent="0.25">
      <c r="A19" s="9" t="s">
        <v>26</v>
      </c>
      <c r="B19" s="7">
        <v>10.9847099</v>
      </c>
      <c r="C19" s="7">
        <v>2.9904495999999998</v>
      </c>
      <c r="D19" s="7">
        <f t="shared" ref="D19:D25" si="2">B19/C19</f>
        <v>3.6732636791471092</v>
      </c>
      <c r="E19" s="7">
        <v>2.9999999999999997E-4</v>
      </c>
      <c r="F19" s="8">
        <v>731</v>
      </c>
      <c r="G19" s="11">
        <f t="shared" ref="G19:G25" si="3">2*D19/SQRT(F19)</f>
        <v>0.27172112984163577</v>
      </c>
      <c r="H19" s="6">
        <f>D19/SQRT((D19*D19)+F19)</f>
        <v>0.13462379663568264</v>
      </c>
    </row>
    <row r="20" spans="1:8" x14ac:dyDescent="0.25">
      <c r="A20" s="9" t="s">
        <v>32</v>
      </c>
      <c r="B20" s="7">
        <v>2.1304424000000002</v>
      </c>
      <c r="C20" s="7">
        <v>3.0274922900000001</v>
      </c>
      <c r="D20" s="7">
        <f t="shared" si="2"/>
        <v>0.70369870372155441</v>
      </c>
      <c r="E20" s="7">
        <v>0.48180000000000001</v>
      </c>
      <c r="F20" s="8">
        <v>731</v>
      </c>
      <c r="G20" s="11">
        <f t="shared" si="3"/>
        <v>5.205447349962964E-2</v>
      </c>
      <c r="H20" s="6">
        <f>D20/SQRT((D20*D20)+F20)</f>
        <v>2.6018425579183928E-2</v>
      </c>
    </row>
    <row r="21" spans="1:8" x14ac:dyDescent="0.25">
      <c r="A21" s="9" t="s">
        <v>27</v>
      </c>
      <c r="B21" s="7">
        <v>1.223080607</v>
      </c>
      <c r="C21" s="7">
        <v>0.13507406</v>
      </c>
      <c r="D21" s="7">
        <f t="shared" si="2"/>
        <v>9.0548889031691218</v>
      </c>
      <c r="E21" s="7" t="s">
        <v>5</v>
      </c>
      <c r="F21" s="8">
        <v>731</v>
      </c>
      <c r="G21" s="11">
        <f t="shared" si="3"/>
        <v>0.66981432814833541</v>
      </c>
      <c r="H21" s="6">
        <f>D21/SQRT((D21*D21)+F21)</f>
        <v>0.31757057383095466</v>
      </c>
    </row>
    <row r="22" spans="1:8" x14ac:dyDescent="0.25">
      <c r="A22" s="9" t="s">
        <v>28</v>
      </c>
      <c r="B22" s="7">
        <v>-1.9537210999999999E-2</v>
      </c>
      <c r="C22" s="7">
        <v>2.5019899999999999E-3</v>
      </c>
      <c r="D22" s="7">
        <f t="shared" si="2"/>
        <v>-7.8086686997150263</v>
      </c>
      <c r="E22" s="7" t="s">
        <v>5</v>
      </c>
      <c r="F22" s="8">
        <v>731</v>
      </c>
      <c r="G22" s="11">
        <f t="shared" si="3"/>
        <v>-0.57762808961708878</v>
      </c>
      <c r="H22" s="6">
        <f>D22/SQRT((D22*D22)+F22)</f>
        <v>-0.27747328568697349</v>
      </c>
    </row>
    <row r="23" spans="1:8" x14ac:dyDescent="0.25">
      <c r="A23" s="9" t="s">
        <v>31</v>
      </c>
      <c r="B23" s="7">
        <v>-0.26878449900000001</v>
      </c>
      <c r="C23" s="7">
        <v>0.59880153000000003</v>
      </c>
      <c r="D23" s="7">
        <f t="shared" si="2"/>
        <v>-0.44887076190336389</v>
      </c>
      <c r="E23" s="7">
        <v>0.65369999999999995</v>
      </c>
      <c r="F23" s="8">
        <v>730</v>
      </c>
      <c r="G23" s="11">
        <f t="shared" si="3"/>
        <v>-3.3226904504757196E-2</v>
      </c>
      <c r="H23" s="6">
        <f>D23/SQRT((D23*D23)+F23)</f>
        <v>-1.6611160014011514E-2</v>
      </c>
    </row>
    <row r="24" spans="1:8" x14ac:dyDescent="0.25">
      <c r="A24" s="9" t="s">
        <v>29</v>
      </c>
      <c r="B24" s="7">
        <v>4.6847461780000001</v>
      </c>
      <c r="C24" s="7">
        <v>1.87568395</v>
      </c>
      <c r="D24" s="7">
        <f t="shared" si="2"/>
        <v>2.4976202296767536</v>
      </c>
      <c r="E24" s="7">
        <v>1.2699999999999999E-2</v>
      </c>
      <c r="F24" s="8">
        <v>730</v>
      </c>
      <c r="G24" s="11">
        <f t="shared" si="3"/>
        <v>0.18488214404681036</v>
      </c>
      <c r="H24" s="6">
        <f>D24/SQRT((D24*D24)+F24)</f>
        <v>9.2048614763421729E-2</v>
      </c>
    </row>
    <row r="25" spans="1:8" x14ac:dyDescent="0.25">
      <c r="A25" s="9" t="s">
        <v>30</v>
      </c>
      <c r="B25" s="7">
        <v>2.1245289729999999</v>
      </c>
      <c r="C25" s="7">
        <v>0.21372442</v>
      </c>
      <c r="D25" s="7">
        <f t="shared" si="2"/>
        <v>9.940506438150587</v>
      </c>
      <c r="E25" s="7" t="s">
        <v>5</v>
      </c>
      <c r="F25" s="8">
        <v>730</v>
      </c>
      <c r="G25" s="11">
        <f t="shared" si="3"/>
        <v>0.73582929917021722</v>
      </c>
      <c r="H25" s="6">
        <f>D25/SQRT((D25*D25)+F25)</f>
        <v>0.34528686572114314</v>
      </c>
    </row>
    <row r="26" spans="1:8" x14ac:dyDescent="0.25">
      <c r="A26" s="9"/>
    </row>
    <row r="27" spans="1:8" x14ac:dyDescent="0.25">
      <c r="A27" s="19" t="s">
        <v>21</v>
      </c>
      <c r="B27" s="20" t="s">
        <v>6</v>
      </c>
      <c r="C27" s="20" t="s">
        <v>7</v>
      </c>
      <c r="D27" s="20" t="s">
        <v>10</v>
      </c>
      <c r="E27" s="20" t="s">
        <v>8</v>
      </c>
      <c r="F27" s="20" t="s">
        <v>11</v>
      </c>
      <c r="G27" s="20" t="s">
        <v>12</v>
      </c>
      <c r="H27" s="20" t="s">
        <v>9</v>
      </c>
    </row>
    <row r="28" spans="1:8" x14ac:dyDescent="0.25">
      <c r="A28" s="9" t="s">
        <v>25</v>
      </c>
      <c r="B28" s="7">
        <v>6.0601054019999996</v>
      </c>
      <c r="C28" s="7">
        <v>0.94700667000000005</v>
      </c>
      <c r="D28" s="7">
        <v>6.4</v>
      </c>
      <c r="E28" s="7" t="s">
        <v>5</v>
      </c>
      <c r="F28" s="8">
        <v>726</v>
      </c>
      <c r="G28" s="11">
        <v>0.47499000000000002</v>
      </c>
      <c r="H28" s="6">
        <v>0.23107</v>
      </c>
    </row>
    <row r="29" spans="1:8" x14ac:dyDescent="0.25">
      <c r="A29" s="9" t="s">
        <v>26</v>
      </c>
      <c r="B29" s="7">
        <v>7.2085378789999996</v>
      </c>
      <c r="C29" s="7">
        <v>2.6978793799999998</v>
      </c>
      <c r="D29" s="7">
        <v>2.67</v>
      </c>
      <c r="E29" s="7">
        <v>7.7000000000000002E-3</v>
      </c>
      <c r="F29" s="8">
        <v>726</v>
      </c>
      <c r="G29" s="11">
        <v>0.19833000000000001</v>
      </c>
      <c r="H29" s="6">
        <v>9.8680000000000004E-2</v>
      </c>
    </row>
    <row r="30" spans="1:8" x14ac:dyDescent="0.25">
      <c r="A30" s="9" t="s">
        <v>32</v>
      </c>
      <c r="B30" s="7">
        <v>1.1484324779999999</v>
      </c>
      <c r="C30" s="7">
        <v>2.7081303399999999</v>
      </c>
      <c r="D30" s="7">
        <v>0.42</v>
      </c>
      <c r="E30" s="7">
        <v>0.67159999999999997</v>
      </c>
      <c r="F30" s="8">
        <v>726</v>
      </c>
      <c r="G30" s="11">
        <v>3.1480000000000001E-2</v>
      </c>
      <c r="H30" s="6">
        <v>1.5740000000000001E-2</v>
      </c>
    </row>
    <row r="31" spans="1:8" x14ac:dyDescent="0.25">
      <c r="A31" s="9" t="s">
        <v>27</v>
      </c>
      <c r="B31" s="7">
        <v>1.069979988</v>
      </c>
      <c r="C31" s="7">
        <v>0.12300458</v>
      </c>
      <c r="D31" s="7">
        <v>8.6999999999999993</v>
      </c>
      <c r="E31" s="7" t="s">
        <v>5</v>
      </c>
      <c r="F31" s="8">
        <v>726</v>
      </c>
      <c r="G31" s="11">
        <v>0.64568000000000003</v>
      </c>
      <c r="H31" s="6">
        <v>0.30723</v>
      </c>
    </row>
    <row r="32" spans="1:8" x14ac:dyDescent="0.25">
      <c r="A32" s="9" t="s">
        <v>28</v>
      </c>
      <c r="B32" s="7">
        <v>-1.7506167E-2</v>
      </c>
      <c r="C32" s="7">
        <v>2.2749200000000002E-3</v>
      </c>
      <c r="D32" s="7">
        <v>-7.7</v>
      </c>
      <c r="E32" s="7" t="s">
        <v>5</v>
      </c>
      <c r="F32" s="8">
        <v>726</v>
      </c>
      <c r="G32" s="11">
        <v>-0.57120000000000004</v>
      </c>
      <c r="H32" s="6">
        <v>-0.27461999999999998</v>
      </c>
    </row>
    <row r="33" spans="1:8" x14ac:dyDescent="0.25">
      <c r="A33" s="9" t="s">
        <v>31</v>
      </c>
      <c r="B33" s="7">
        <v>0.25891791199999997</v>
      </c>
      <c r="C33" s="7">
        <v>0.56120163999999995</v>
      </c>
      <c r="D33" s="7">
        <v>0.46</v>
      </c>
      <c r="E33" s="7">
        <v>0.64470000000000005</v>
      </c>
      <c r="F33" s="8">
        <v>726</v>
      </c>
      <c r="G33" s="11">
        <v>3.4250000000000003E-2</v>
      </c>
      <c r="H33" s="6">
        <v>1.712E-2</v>
      </c>
    </row>
    <row r="34" spans="1:8" x14ac:dyDescent="0.25">
      <c r="A34" s="9" t="s">
        <v>29</v>
      </c>
      <c r="B34" s="7">
        <v>3.1571392079999998</v>
      </c>
      <c r="C34" s="7">
        <v>1.7572666400000001</v>
      </c>
      <c r="D34" s="7">
        <v>1.8</v>
      </c>
      <c r="E34" s="7">
        <v>7.2800000000000004E-2</v>
      </c>
      <c r="F34" s="8">
        <v>726</v>
      </c>
      <c r="G34" s="11">
        <v>0.13336000000000001</v>
      </c>
      <c r="H34" s="6">
        <v>6.6530000000000006E-2</v>
      </c>
    </row>
    <row r="35" spans="1:8" x14ac:dyDescent="0.25">
      <c r="A35" s="9" t="s">
        <v>30</v>
      </c>
      <c r="B35" s="7">
        <v>1.5281792139999999</v>
      </c>
      <c r="C35" s="7">
        <v>0.20804233</v>
      </c>
      <c r="D35" s="7">
        <v>7.35</v>
      </c>
      <c r="E35" s="7" t="s">
        <v>5</v>
      </c>
      <c r="F35" s="8">
        <v>726</v>
      </c>
      <c r="G35" s="11">
        <v>0.54523999999999995</v>
      </c>
      <c r="H35" s="6">
        <v>0.26301999999999998</v>
      </c>
    </row>
    <row r="37" spans="1:8" x14ac:dyDescent="0.25">
      <c r="A37" s="21" t="s">
        <v>22</v>
      </c>
      <c r="B37" s="20" t="s">
        <v>6</v>
      </c>
      <c r="G37" s="20" t="s">
        <v>12</v>
      </c>
      <c r="H37" s="20" t="s">
        <v>9</v>
      </c>
    </row>
    <row r="38" spans="1:8" x14ac:dyDescent="0.25">
      <c r="A38" s="9" t="s">
        <v>25</v>
      </c>
      <c r="B38" s="7">
        <f>B18-B28</f>
        <v>2.7941619979999999</v>
      </c>
      <c r="G38" s="7">
        <f>G18-G28</f>
        <v>0.17758159900168136</v>
      </c>
      <c r="H38" s="7">
        <f>H18-H28</f>
        <v>7.912146103013179E-2</v>
      </c>
    </row>
    <row r="39" spans="1:8" x14ac:dyDescent="0.25">
      <c r="A39" s="9" t="s">
        <v>26</v>
      </c>
      <c r="B39" s="7">
        <f t="shared" ref="B39:B45" si="4">B19-B29</f>
        <v>3.7761720210000007</v>
      </c>
      <c r="G39" s="7">
        <f t="shared" ref="G39:H45" si="5">G19-G29</f>
        <v>7.339112984163576E-2</v>
      </c>
      <c r="H39" s="7">
        <f t="shared" si="5"/>
        <v>3.5943796635682632E-2</v>
      </c>
    </row>
    <row r="40" spans="1:8" x14ac:dyDescent="0.25">
      <c r="A40" s="9" t="s">
        <v>32</v>
      </c>
      <c r="B40" s="7">
        <f t="shared" si="4"/>
        <v>0.98200992200000026</v>
      </c>
      <c r="G40" s="7">
        <f t="shared" si="5"/>
        <v>2.0574473499629639E-2</v>
      </c>
      <c r="H40" s="7">
        <f t="shared" si="5"/>
        <v>1.0278425579183927E-2</v>
      </c>
    </row>
    <row r="41" spans="1:8" x14ac:dyDescent="0.25">
      <c r="A41" s="9" t="s">
        <v>27</v>
      </c>
      <c r="B41" s="7">
        <f t="shared" si="4"/>
        <v>0.15310061899999994</v>
      </c>
      <c r="G41" s="7">
        <f t="shared" si="5"/>
        <v>2.4134328148335382E-2</v>
      </c>
      <c r="H41" s="7">
        <f t="shared" si="5"/>
        <v>1.0340573830954658E-2</v>
      </c>
    </row>
    <row r="42" spans="1:8" x14ac:dyDescent="0.25">
      <c r="A42" s="9" t="s">
        <v>28</v>
      </c>
      <c r="B42" s="7">
        <f t="shared" si="4"/>
        <v>-2.0310439999999992E-3</v>
      </c>
      <c r="G42" s="7">
        <f t="shared" si="5"/>
        <v>-6.4280896170887392E-3</v>
      </c>
      <c r="H42" s="7">
        <f t="shared" si="5"/>
        <v>-2.8532856869735168E-3</v>
      </c>
    </row>
    <row r="43" spans="1:8" x14ac:dyDescent="0.25">
      <c r="A43" s="9" t="s">
        <v>31</v>
      </c>
      <c r="B43" s="7">
        <f t="shared" si="4"/>
        <v>-0.52770241099999993</v>
      </c>
      <c r="G43" s="7">
        <f t="shared" si="5"/>
        <v>-6.7476904504757199E-2</v>
      </c>
      <c r="H43" s="7">
        <f t="shared" si="5"/>
        <v>-3.373116001401151E-2</v>
      </c>
    </row>
    <row r="44" spans="1:8" x14ac:dyDescent="0.25">
      <c r="A44" s="9" t="s">
        <v>29</v>
      </c>
      <c r="B44" s="7">
        <f t="shared" si="4"/>
        <v>1.5276069700000003</v>
      </c>
      <c r="G44" s="7">
        <f t="shared" si="5"/>
        <v>5.1522144046810353E-2</v>
      </c>
      <c r="H44" s="7">
        <f t="shared" si="5"/>
        <v>2.5518614763421724E-2</v>
      </c>
    </row>
    <row r="45" spans="1:8" x14ac:dyDescent="0.25">
      <c r="A45" s="9" t="s">
        <v>30</v>
      </c>
      <c r="B45" s="7">
        <f t="shared" si="4"/>
        <v>0.59634975899999998</v>
      </c>
      <c r="G45" s="7">
        <f t="shared" si="5"/>
        <v>0.19058929917021727</v>
      </c>
      <c r="H45" s="7">
        <f t="shared" si="5"/>
        <v>8.2266865721143168E-2</v>
      </c>
    </row>
    <row r="47" spans="1:8" x14ac:dyDescent="0.25">
      <c r="A47" s="9"/>
    </row>
    <row r="48" spans="1:8" x14ac:dyDescent="0.25">
      <c r="A48" s="9" t="s">
        <v>24</v>
      </c>
      <c r="E48" s="4">
        <f>-1.069979988/(2*-0.017506167)</f>
        <v>30.560087425191366</v>
      </c>
      <c r="F48" s="4">
        <f>E48+18</f>
        <v>48.560087425191369</v>
      </c>
    </row>
    <row r="49" spans="2:8" ht="15.75" x14ac:dyDescent="0.3">
      <c r="B49" s="1"/>
    </row>
    <row r="51" spans="2:8" ht="15.75" x14ac:dyDescent="0.3">
      <c r="H51" s="1"/>
    </row>
    <row r="52" spans="2:8" x14ac:dyDescent="0.25">
      <c r="H52"/>
    </row>
    <row r="53" spans="2:8" ht="15.75" x14ac:dyDescent="0.3">
      <c r="H53" s="1"/>
    </row>
    <row r="54" spans="2:8" x14ac:dyDescent="0.25">
      <c r="H54"/>
    </row>
    <row r="55" spans="2:8" ht="15.75" x14ac:dyDescent="0.3">
      <c r="H55" s="1"/>
    </row>
    <row r="56" spans="2:8" x14ac:dyDescent="0.25">
      <c r="B56" s="4"/>
    </row>
  </sheetData>
  <mergeCells count="3">
    <mergeCell ref="A8:H8"/>
    <mergeCell ref="G9:H9"/>
    <mergeCell ref="A2:H2"/>
  </mergeCells>
  <pageMargins left="0.7" right="0.7" top="0.75" bottom="0.75" header="0.3" footer="0.3"/>
  <pageSetup orientation="portrait" horizontalDpi="1200" verticalDpi="1200" r:id="rId1"/>
  <ignoredErrors>
    <ignoredError sqref="B14:D14" formulaRange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2020-10-28T17:05:22Z</dcterms:created>
  <dcterms:modified xsi:type="dcterms:W3CDTF">2020-10-28T20:06:14Z</dcterms:modified>
</cp:coreProperties>
</file>