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460" yWindow="54" windowWidth="22931" windowHeight="19318" tabRatio="381" activeTab="1"/>
  </bookViews>
  <sheets>
    <sheet name="Table 1 Model Fit" sheetId="9" r:id="rId1"/>
    <sheet name="MLR Comparisons" sheetId="10" r:id="rId2"/>
    <sheet name="Figures" sheetId="11" r:id="rId3"/>
  </sheets>
  <calcPr calcId="145621"/>
</workbook>
</file>

<file path=xl/calcChain.xml><?xml version="1.0" encoding="utf-8"?>
<calcChain xmlns="http://schemas.openxmlformats.org/spreadsheetml/2006/main">
  <c r="H77" i="10" l="1"/>
  <c r="F77" i="10"/>
  <c r="E77" i="10"/>
  <c r="G77" i="10" s="1"/>
  <c r="I77" i="10" s="1"/>
  <c r="H73" i="10"/>
  <c r="F73" i="10"/>
  <c r="E73" i="10"/>
  <c r="G73" i="10" s="1"/>
  <c r="I73" i="10" s="1"/>
  <c r="H69" i="10"/>
  <c r="F69" i="10"/>
  <c r="E69" i="10"/>
  <c r="G69" i="10" s="1"/>
  <c r="I69" i="10" s="1"/>
  <c r="H63" i="10"/>
  <c r="F63" i="10"/>
  <c r="E63" i="10"/>
  <c r="G63" i="10" s="1"/>
  <c r="I63" i="10" s="1"/>
  <c r="H59" i="10"/>
  <c r="F59" i="10"/>
  <c r="E59" i="10"/>
  <c r="G59" i="10" s="1"/>
  <c r="I59" i="10" s="1"/>
  <c r="H55" i="10"/>
  <c r="F55" i="10"/>
  <c r="E55" i="10"/>
  <c r="H51" i="10"/>
  <c r="F51" i="10"/>
  <c r="E51" i="10"/>
  <c r="G51" i="10" s="1"/>
  <c r="I51" i="10" s="1"/>
  <c r="H47" i="10"/>
  <c r="F47" i="10"/>
  <c r="E47" i="10"/>
  <c r="G47" i="10" s="1"/>
  <c r="I47" i="10" s="1"/>
  <c r="H43" i="10"/>
  <c r="F43" i="10"/>
  <c r="E43" i="10"/>
  <c r="G43" i="10" s="1"/>
  <c r="H39" i="10"/>
  <c r="F39" i="10"/>
  <c r="E39" i="10"/>
  <c r="H35" i="10"/>
  <c r="F35" i="10"/>
  <c r="E35" i="10"/>
  <c r="H31" i="10"/>
  <c r="F31" i="10"/>
  <c r="E31" i="10"/>
  <c r="H27" i="10"/>
  <c r="F27" i="10"/>
  <c r="E27" i="10"/>
  <c r="E23" i="10"/>
  <c r="H19" i="10"/>
  <c r="F19" i="10"/>
  <c r="E19" i="10"/>
  <c r="G19" i="10" s="1"/>
  <c r="H23" i="10"/>
  <c r="F23" i="10"/>
  <c r="H15" i="10"/>
  <c r="F15" i="10"/>
  <c r="E15" i="10"/>
  <c r="H11" i="10"/>
  <c r="F11" i="10"/>
  <c r="E11" i="10"/>
  <c r="H7" i="10"/>
  <c r="F7" i="10"/>
  <c r="E7" i="10"/>
  <c r="G55" i="10" l="1"/>
  <c r="I55" i="10" s="1"/>
  <c r="I43" i="10"/>
  <c r="G39" i="10"/>
  <c r="I39" i="10" s="1"/>
  <c r="G31" i="10"/>
  <c r="I31" i="10" s="1"/>
  <c r="G23" i="10"/>
  <c r="I23" i="10" s="1"/>
  <c r="G27" i="10"/>
  <c r="I27" i="10" s="1"/>
  <c r="I19" i="10"/>
  <c r="G11" i="10"/>
  <c r="I11" i="10" s="1"/>
  <c r="G7" i="10"/>
  <c r="I7" i="10" s="1"/>
  <c r="G15" i="10"/>
  <c r="I15" i="10" s="1"/>
  <c r="G35" i="10"/>
  <c r="I35" i="10" s="1"/>
  <c r="C13" i="9" l="1"/>
  <c r="C4" i="9"/>
  <c r="C16" i="9"/>
  <c r="C14" i="9"/>
  <c r="C12" i="9"/>
  <c r="C11" i="9"/>
  <c r="C5" i="9"/>
  <c r="C7" i="9"/>
  <c r="C8" i="9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<sst xmlns="http://schemas.openxmlformats.org/spreadsheetml/2006/main" count="217" uniqueCount="87">
  <si>
    <t>Model</t>
  </si>
  <si>
    <t>FILL IN</t>
  </si>
  <si>
    <t>CALCULATED</t>
  </si>
  <si>
    <t># Free
Parms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</si>
  <si>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</si>
  <si>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</si>
  <si>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</si>
  <si>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</si>
  <si>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</si>
  <si>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</si>
  <si>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</si>
  <si>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</si>
  <si>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# Possible Parms</t>
  </si>
  <si>
    <t>1. Configural Model</t>
  </si>
  <si>
    <t xml:space="preserve"># Items </t>
  </si>
  <si>
    <t>&lt;.0001</t>
  </si>
  <si>
    <t>STRUCTURAL INVARIANCE COMPARISONS</t>
  </si>
  <si>
    <t>2a. Full Metric Invariance (Loadings)</t>
  </si>
  <si>
    <t>MEASUREMENT INVARIANCE COMPARISONS</t>
  </si>
  <si>
    <t>4a. Residual Variance</t>
  </si>
  <si>
    <t>4b. Residual Variance (no 5T123)</t>
  </si>
  <si>
    <t>4c. Residual Variance (no 5T123, 6T1)</t>
  </si>
  <si>
    <t>5a. Factor Variance</t>
  </si>
  <si>
    <t>5a. Factor Variance Invariance</t>
  </si>
  <si>
    <t>6a. Factor Covariance</t>
  </si>
  <si>
    <t>2a. Metric Invariance</t>
  </si>
  <si>
    <t>3a. Scalar Invariance</t>
  </si>
  <si>
    <t>6a. Factor Covariance Invariance</t>
  </si>
  <si>
    <t>7a. Factor Mean</t>
  </si>
  <si>
    <t>Chi-Square
Scale Factor</t>
  </si>
  <si>
    <t>Model
H0 LL</t>
  </si>
  <si>
    <t>H0 LL
Scale Factor</t>
  </si>
  <si>
    <t>Diff in LL
* -2</t>
  </si>
  <si>
    <t>Diff
Scaling
Correction</t>
  </si>
  <si>
    <t>DF 
Diff</t>
  </si>
  <si>
    <t>Exact 
P-Value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</si>
  <si>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</si>
  <si>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Scaled Diff in 
-2LL</t>
  </si>
  <si>
    <t>Note that some comparisons are to make the model not worse, 
whereas the others are trying to make the model better.</t>
  </si>
  <si>
    <t>Partial B Scalar vs. Partial C Scalar (Better?)</t>
  </si>
  <si>
    <t>Partial B Metric vs. Partial B Scalar (Worse?)</t>
  </si>
  <si>
    <t>Partial B Metric vs. Full A Metric (Better?)</t>
  </si>
  <si>
    <t>Configural vs. Partial B Metric (Worse?)</t>
  </si>
  <si>
    <t>Partial B Metric vs. Full A Scalar (Worse?)</t>
  </si>
  <si>
    <t>Configural vs. Full A Metric (Worse?)</t>
  </si>
  <si>
    <t>Partial B Scalar vs. Full A Scalar (Better?)</t>
  </si>
  <si>
    <t>Partial B Metric vs. Partial C Scalar (Worse?)</t>
  </si>
  <si>
    <t>Partial C Scalar vs. Partial D Scalar (Better?)</t>
  </si>
  <si>
    <t>Time1</t>
  </si>
  <si>
    <t>Time2</t>
  </si>
  <si>
    <t>Time3</t>
  </si>
  <si>
    <t>Loadings</t>
  </si>
  <si>
    <t>v1</t>
  </si>
  <si>
    <t>v2</t>
  </si>
  <si>
    <t>v3</t>
  </si>
  <si>
    <t>v4</t>
  </si>
  <si>
    <t>v5</t>
  </si>
  <si>
    <t>v6</t>
  </si>
  <si>
    <t>Configural</t>
  </si>
  <si>
    <t>2b. Partial Metric (no v1T1)</t>
  </si>
  <si>
    <t>2b. Partial Metric: free v1T1 Loading</t>
  </si>
  <si>
    <t>Intercepts</t>
  </si>
  <si>
    <t>Metric B</t>
  </si>
  <si>
    <t>3b. Partial Scalar Invariance (no v1T1 or v5T1)</t>
  </si>
  <si>
    <t>3a. Scalar Invariance (Intercepts) no v1T1</t>
  </si>
  <si>
    <t>3c. Partial Scalar Invariance (no v1T1, v5T1, v4T1)</t>
  </si>
  <si>
    <t>4a. Residual viance Invariance (except previous non-invariant items)</t>
  </si>
  <si>
    <t>4c. Residual viance Invariance (except non-invariant items + v5T2, v6T1)</t>
  </si>
  <si>
    <t>3b. Partial Scalar (no v5T1)</t>
  </si>
  <si>
    <t>3d. Partial Scalar (no v5T1, v4T1, v2T1)</t>
  </si>
  <si>
    <t>3c. Partial Scalar (no v5T1, v4T1)</t>
  </si>
  <si>
    <t>ASESSMENT OF MODEL FIT USING MLR</t>
  </si>
  <si>
    <t>3d. Partial Scalar Invariance (no v1T1, v5T1, v4T1,v2T1)</t>
  </si>
  <si>
    <t>Partial B Metric vs. Partial D Scalar (Worse?)</t>
  </si>
  <si>
    <t>Scalar D</t>
  </si>
  <si>
    <t>Partial D Scalar vs. Full A Residual (Worse?)</t>
  </si>
  <si>
    <t>4b. Partial Residual Invariance (no v5T2/T3)</t>
  </si>
  <si>
    <t>Partial B Residual vs. Full A Residual (Better?)</t>
  </si>
  <si>
    <t>Partial D Scalar vs. Partial B Residual (Worse?)</t>
  </si>
  <si>
    <t>Partial C Residual vs. Partial B Residual Residual (Better?)</t>
  </si>
  <si>
    <t>Res Vars</t>
  </si>
  <si>
    <t>Residual C</t>
  </si>
  <si>
    <t>Partial C Residual vs. Factor Variance A (Worse?)</t>
  </si>
  <si>
    <t>Factor Variance A vs. Factor Covariance A (Worse?)</t>
  </si>
  <si>
    <t>7a. Factor Mean Invariance</t>
  </si>
  <si>
    <t>Factor Covariance A vs. Factor Mean A (Worse?)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</si>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</sst>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000"/>
    <numFmt numFmtId="166" formatCode="0.0000000"/>
    <numFmt numFmtId="167" formatCode="#,##0.000"/>
  </numFmts>
  <fonts count="11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3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 applyFill="1" applyAlignment="1">
      <alignment horizontal="left"/>
    </xf>
    <xf numFmtId="1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166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 indent="2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164" fontId="5" fillId="0" borderId="0" xfId="0" applyNumberFormat="1" applyFont="1" applyAlignment="1">
      <alignment horizontal="center"/>
    </xf>
    <xf numFmtId="167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horizontal="left" indent="2"/>
    </xf>
    <xf numFmtId="165" fontId="5" fillId="0" borderId="0" xfId="0" applyNumberFormat="1" applyFont="1" applyAlignment="1">
      <alignment horizontal="center"/>
    </xf>
    <xf numFmtId="165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1" xfId="0" applyFill="1" applyBorder="1" applyAlignment="1">
      <alignment horizontal="left" indent="2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67" fontId="5" fillId="0" borderId="1" xfId="0" applyNumberFormat="1" applyFont="1" applyFill="1" applyBorder="1"/>
    <xf numFmtId="165" fontId="5" fillId="0" borderId="1" xfId="0" applyNumberFormat="1" applyFont="1" applyFill="1" applyBorder="1"/>
    <xf numFmtId="164" fontId="5" fillId="0" borderId="1" xfId="0" applyNumberFormat="1" applyFont="1" applyFill="1" applyBorder="1"/>
    <xf numFmtId="0" fontId="5" fillId="0" borderId="1" xfId="0" applyFont="1" applyFill="1" applyBorder="1"/>
    <xf numFmtId="0" fontId="0" fillId="0" borderId="1" xfId="0" applyBorder="1" applyAlignment="1">
      <alignment horizontal="left" indent="2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Figures!$C$3:$C$8</c:f>
              <c:numCache>
                <c:formatCode>0.00</c:formatCode>
                <c:ptCount val="6"/>
                <c:pt idx="0">
                  <c:v>3.222</c:v>
                </c:pt>
                <c:pt idx="1">
                  <c:v>1.915</c:v>
                </c:pt>
                <c:pt idx="2">
                  <c:v>2.08</c:v>
                </c:pt>
                <c:pt idx="3">
                  <c:v>1.9750000000000001</c:v>
                </c:pt>
                <c:pt idx="4">
                  <c:v>0.93100000000000005</c:v>
                </c:pt>
                <c:pt idx="5">
                  <c:v>1.4410000000000001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Figures!$D$3:$D$8</c:f>
              <c:numCache>
                <c:formatCode>0.00</c:formatCode>
                <c:ptCount val="6"/>
                <c:pt idx="0">
                  <c:v>2.863</c:v>
                </c:pt>
                <c:pt idx="1">
                  <c:v>2.0720000000000001</c:v>
                </c:pt>
                <c:pt idx="2">
                  <c:v>2.133</c:v>
                </c:pt>
                <c:pt idx="3">
                  <c:v>2.0979999999999999</c:v>
                </c:pt>
                <c:pt idx="4">
                  <c:v>1.175</c:v>
                </c:pt>
                <c:pt idx="5">
                  <c:v>1.512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Figures!$B$3:$B$8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Figures!$E$3:$E$8</c:f>
              <c:numCache>
                <c:formatCode>0.00</c:formatCode>
                <c:ptCount val="6"/>
                <c:pt idx="0">
                  <c:v>2.5499999999999998</c:v>
                </c:pt>
                <c:pt idx="1">
                  <c:v>1.9610000000000001</c:v>
                </c:pt>
                <c:pt idx="2">
                  <c:v>1.7509999999999999</c:v>
                </c:pt>
                <c:pt idx="3">
                  <c:v>1.6779999999999999</c:v>
                </c:pt>
                <c:pt idx="4">
                  <c:v>1.0209999999999999</c:v>
                </c:pt>
                <c:pt idx="5">
                  <c:v>1.5229999999999999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71936"/>
        <c:axId val="90523328"/>
      </c:barChart>
      <c:catAx>
        <c:axId val="9047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90523328"/>
        <c:crosses val="autoZero"/>
        <c:auto val="1"/>
        <c:lblAlgn val="ctr"/>
        <c:lblOffset val="100"/>
        <c:noMultiLvlLbl val="0"/>
      </c:catAx>
      <c:valAx>
        <c:axId val="9052332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0471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Figures!$C$18:$C$23</c:f>
              <c:numCache>
                <c:formatCode>0.00</c:formatCode>
                <c:ptCount val="6"/>
                <c:pt idx="0">
                  <c:v>16.077999999999999</c:v>
                </c:pt>
                <c:pt idx="1">
                  <c:v>8.6720000000000006</c:v>
                </c:pt>
                <c:pt idx="2">
                  <c:v>11.978</c:v>
                </c:pt>
                <c:pt idx="3">
                  <c:v>-3.0339999999999998</c:v>
                </c:pt>
                <c:pt idx="4">
                  <c:v>-1.288</c:v>
                </c:pt>
                <c:pt idx="5">
                  <c:v>-2.871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Figures!$D$18:$D$23</c:f>
              <c:numCache>
                <c:formatCode>0.00</c:formatCode>
                <c:ptCount val="6"/>
                <c:pt idx="0">
                  <c:v>17.225000000000001</c:v>
                </c:pt>
                <c:pt idx="1">
                  <c:v>9.98</c:v>
                </c:pt>
                <c:pt idx="2">
                  <c:v>12.468</c:v>
                </c:pt>
                <c:pt idx="3">
                  <c:v>-3.21</c:v>
                </c:pt>
                <c:pt idx="4">
                  <c:v>-1.663</c:v>
                </c:pt>
                <c:pt idx="5">
                  <c:v>-2.4140000000000001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Figures!$B$18:$B$23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Figures!$E$18:$E$23</c:f>
              <c:numCache>
                <c:formatCode>0.00</c:formatCode>
                <c:ptCount val="6"/>
                <c:pt idx="0">
                  <c:v>17.756</c:v>
                </c:pt>
                <c:pt idx="1">
                  <c:v>10.433999999999999</c:v>
                </c:pt>
                <c:pt idx="2">
                  <c:v>13.041</c:v>
                </c:pt>
                <c:pt idx="3">
                  <c:v>-2.72</c:v>
                </c:pt>
                <c:pt idx="4">
                  <c:v>-1.246</c:v>
                </c:pt>
                <c:pt idx="5">
                  <c:v>-2.0870000000000002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6480"/>
        <c:axId val="90525632"/>
      </c:barChart>
      <c:catAx>
        <c:axId val="9211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90525632"/>
        <c:crossesAt val="-5"/>
        <c:auto val="1"/>
        <c:lblAlgn val="ctr"/>
        <c:lblOffset val="100"/>
        <c:noMultiLvlLbl val="0"/>
      </c:catAx>
      <c:valAx>
        <c:axId val="90525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2116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Figures!$C$33:$C$38</c:f>
              <c:numCache>
                <c:formatCode>General</c:formatCode>
                <c:ptCount val="6"/>
                <c:pt idx="0">
                  <c:v>16.09</c:v>
                </c:pt>
                <c:pt idx="1">
                  <c:v>8.6739999999999995</c:v>
                </c:pt>
                <c:pt idx="2">
                  <c:v>11.95</c:v>
                </c:pt>
                <c:pt idx="3">
                  <c:v>-3.024</c:v>
                </c:pt>
                <c:pt idx="4">
                  <c:v>-1.2150000000000001</c:v>
                </c:pt>
                <c:pt idx="5">
                  <c:v>-2.8540000000000001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Figures!$D$33:$D$38</c:f>
              <c:numCache>
                <c:formatCode>General</c:formatCode>
                <c:ptCount val="6"/>
                <c:pt idx="0">
                  <c:v>16.425000000000001</c:v>
                </c:pt>
                <c:pt idx="1">
                  <c:v>9.4130000000000003</c:v>
                </c:pt>
                <c:pt idx="2">
                  <c:v>11.95</c:v>
                </c:pt>
                <c:pt idx="3">
                  <c:v>-3.7440000000000002</c:v>
                </c:pt>
                <c:pt idx="4">
                  <c:v>-1.802</c:v>
                </c:pt>
                <c:pt idx="5">
                  <c:v>-2.8540000000000001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Figures!$B$33:$B$38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Figures!$E$33:$E$38</c:f>
              <c:numCache>
                <c:formatCode>General</c:formatCode>
                <c:ptCount val="6"/>
                <c:pt idx="0">
                  <c:v>16.425000000000001</c:v>
                </c:pt>
                <c:pt idx="1">
                  <c:v>9.4130000000000003</c:v>
                </c:pt>
                <c:pt idx="2">
                  <c:v>11.95</c:v>
                </c:pt>
                <c:pt idx="3">
                  <c:v>-3.7440000000000002</c:v>
                </c:pt>
                <c:pt idx="4">
                  <c:v>-1.802</c:v>
                </c:pt>
                <c:pt idx="5">
                  <c:v>-2.8540000000000001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6992"/>
        <c:axId val="90527936"/>
      </c:barChart>
      <c:catAx>
        <c:axId val="92116992"/>
        <c:scaling>
          <c:orientation val="minMax"/>
        </c:scaling>
        <c:delete val="0"/>
        <c:axPos val="b"/>
        <c:majorTickMark val="out"/>
        <c:minorTickMark val="none"/>
        <c:tickLblPos val="nextTo"/>
        <c:crossAx val="90527936"/>
        <c:crossesAt val="-5"/>
        <c:auto val="1"/>
        <c:lblAlgn val="ctr"/>
        <c:lblOffset val="100"/>
        <c:noMultiLvlLbl val="0"/>
      </c:catAx>
      <c:valAx>
        <c:axId val="905279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1169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Figures!$C$48:$C$53</c:f>
              <c:numCache>
                <c:formatCode>0.00</c:formatCode>
                <c:ptCount val="6"/>
                <c:pt idx="0">
                  <c:v>0.186</c:v>
                </c:pt>
                <c:pt idx="1">
                  <c:v>8.6920000000000002</c:v>
                </c:pt>
                <c:pt idx="2">
                  <c:v>2.4900000000000002</c:v>
                </c:pt>
                <c:pt idx="3">
                  <c:v>7.1740000000000004</c:v>
                </c:pt>
                <c:pt idx="4">
                  <c:v>1.8360000000000001</c:v>
                </c:pt>
                <c:pt idx="5">
                  <c:v>1.704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Figures!$D$48:$D$53</c:f>
              <c:numCache>
                <c:formatCode>0.00</c:formatCode>
                <c:ptCount val="6"/>
                <c:pt idx="0">
                  <c:v>0.57699999999999996</c:v>
                </c:pt>
                <c:pt idx="1">
                  <c:v>5.8680000000000003</c:v>
                </c:pt>
                <c:pt idx="2">
                  <c:v>2.169</c:v>
                </c:pt>
                <c:pt idx="3">
                  <c:v>6.758</c:v>
                </c:pt>
                <c:pt idx="4">
                  <c:v>4.6959999999999997</c:v>
                </c:pt>
                <c:pt idx="5">
                  <c:v>1.089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Figures!$B$48:$B$53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Figures!$E$48:$E$53</c:f>
              <c:numCache>
                <c:formatCode>0.00</c:formatCode>
                <c:ptCount val="6"/>
                <c:pt idx="0">
                  <c:v>0.52100000000000002</c:v>
                </c:pt>
                <c:pt idx="1">
                  <c:v>5.1619999999999999</c:v>
                </c:pt>
                <c:pt idx="2">
                  <c:v>2.2999999999999998</c:v>
                </c:pt>
                <c:pt idx="3">
                  <c:v>6.6159999999999997</c:v>
                </c:pt>
                <c:pt idx="4">
                  <c:v>2.93</c:v>
                </c:pt>
                <c:pt idx="5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7504"/>
        <c:axId val="95453760"/>
      </c:barChart>
      <c:catAx>
        <c:axId val="92117504"/>
        <c:scaling>
          <c:orientation val="minMax"/>
        </c:scaling>
        <c:delete val="0"/>
        <c:axPos val="b"/>
        <c:majorTickMark val="out"/>
        <c:minorTickMark val="none"/>
        <c:tickLblPos val="nextTo"/>
        <c:crossAx val="95453760"/>
        <c:crossesAt val="-5"/>
        <c:auto val="1"/>
        <c:lblAlgn val="ctr"/>
        <c:lblOffset val="100"/>
        <c:noMultiLvlLbl val="0"/>
      </c:catAx>
      <c:valAx>
        <c:axId val="95453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92117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Figures!$C$64:$C$69</c:f>
              <c:numCache>
                <c:formatCode>General</c:formatCode>
                <c:ptCount val="6"/>
                <c:pt idx="0">
                  <c:v>0.28499999999999998</c:v>
                </c:pt>
                <c:pt idx="1">
                  <c:v>8.5619999999999994</c:v>
                </c:pt>
                <c:pt idx="2">
                  <c:v>2.3119999999999998</c:v>
                </c:pt>
                <c:pt idx="3">
                  <c:v>7.1390000000000002</c:v>
                </c:pt>
                <c:pt idx="4">
                  <c:v>1.829</c:v>
                </c:pt>
                <c:pt idx="5">
                  <c:v>1.6639999999999999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Figures!$D$64:$D$69</c:f>
              <c:numCache>
                <c:formatCode>General</c:formatCode>
                <c:ptCount val="6"/>
                <c:pt idx="0">
                  <c:v>0.53900000000000003</c:v>
                </c:pt>
                <c:pt idx="1">
                  <c:v>5.5919999999999996</c:v>
                </c:pt>
                <c:pt idx="2">
                  <c:v>2.3119999999999998</c:v>
                </c:pt>
                <c:pt idx="3">
                  <c:v>6.6859999999999999</c:v>
                </c:pt>
                <c:pt idx="4">
                  <c:v>4.7050000000000001</c:v>
                </c:pt>
                <c:pt idx="5">
                  <c:v>0.95699999999999996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Figures!$B$64:$B$69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Figures!$E$64:$E$69</c:f>
              <c:numCache>
                <c:formatCode>General</c:formatCode>
                <c:ptCount val="6"/>
                <c:pt idx="0">
                  <c:v>0.53900000000000003</c:v>
                </c:pt>
                <c:pt idx="1">
                  <c:v>5.5919999999999996</c:v>
                </c:pt>
                <c:pt idx="2">
                  <c:v>2.3119999999999998</c:v>
                </c:pt>
                <c:pt idx="3">
                  <c:v>6.6859999999999999</c:v>
                </c:pt>
                <c:pt idx="4">
                  <c:v>2.9079999999999999</c:v>
                </c:pt>
                <c:pt idx="5">
                  <c:v>0.95699999999999996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8016"/>
        <c:axId val="95456064"/>
      </c:barChart>
      <c:catAx>
        <c:axId val="92118016"/>
        <c:scaling>
          <c:orientation val="minMax"/>
        </c:scaling>
        <c:delete val="0"/>
        <c:axPos val="b"/>
        <c:majorTickMark val="out"/>
        <c:minorTickMark val="none"/>
        <c:tickLblPos val="nextTo"/>
        <c:crossAx val="95456064"/>
        <c:crossesAt val="-5"/>
        <c:auto val="1"/>
        <c:lblAlgn val="ctr"/>
        <c:lblOffset val="100"/>
        <c:noMultiLvlLbl val="0"/>
      </c:catAx>
      <c:valAx>
        <c:axId val="9545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22222222222223E-2"/>
              <c:y val="0.336064814814814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2118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Figures!$C$81:$C$86</c:f>
              <c:numCache>
                <c:formatCode>General</c:formatCode>
                <c:ptCount val="6"/>
                <c:pt idx="0">
                  <c:v>3.2290000000000001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Figures!$D$81:$D$86</c:f>
              <c:numCache>
                <c:formatCode>General</c:formatCode>
                <c:ptCount val="6"/>
                <c:pt idx="0">
                  <c:v>2.7040000000000002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Figures!$B$81:$B$86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Figures!$E$81:$E$86</c:f>
              <c:numCache>
                <c:formatCode>General</c:formatCode>
                <c:ptCount val="6"/>
                <c:pt idx="0">
                  <c:v>2.7040000000000002</c:v>
                </c:pt>
                <c:pt idx="1">
                  <c:v>1.9930000000000001</c:v>
                </c:pt>
                <c:pt idx="2">
                  <c:v>2.0289999999999999</c:v>
                </c:pt>
                <c:pt idx="3">
                  <c:v>1.9390000000000001</c:v>
                </c:pt>
                <c:pt idx="4">
                  <c:v>0.98599999999999999</c:v>
                </c:pt>
                <c:pt idx="5">
                  <c:v>1.508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18528"/>
        <c:axId val="95458368"/>
      </c:barChart>
      <c:catAx>
        <c:axId val="9211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95458368"/>
        <c:crosses val="autoZero"/>
        <c:auto val="1"/>
        <c:lblAlgn val="ctr"/>
        <c:lblOffset val="100"/>
        <c:noMultiLvlLbl val="0"/>
      </c:catAx>
      <c:valAx>
        <c:axId val="9545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Factor Loadings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2118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Figures!$C$113:$C$118</c:f>
              <c:numCache>
                <c:formatCode>General</c:formatCode>
                <c:ptCount val="6"/>
                <c:pt idx="0">
                  <c:v>0.35099999999999998</c:v>
                </c:pt>
                <c:pt idx="1">
                  <c:v>8.5060000000000002</c:v>
                </c:pt>
                <c:pt idx="2">
                  <c:v>2.2879999999999998</c:v>
                </c:pt>
                <c:pt idx="3">
                  <c:v>7.1340000000000003</c:v>
                </c:pt>
                <c:pt idx="4">
                  <c:v>1.825</c:v>
                </c:pt>
                <c:pt idx="5">
                  <c:v>1.6559999999999999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Figures!$D$113:$D$118</c:f>
              <c:numCache>
                <c:formatCode>General</c:formatCode>
                <c:ptCount val="6"/>
                <c:pt idx="0">
                  <c:v>0.56200000000000006</c:v>
                </c:pt>
                <c:pt idx="1">
                  <c:v>5.5629999999999997</c:v>
                </c:pt>
                <c:pt idx="2">
                  <c:v>2.2879999999999998</c:v>
                </c:pt>
                <c:pt idx="3">
                  <c:v>6.694</c:v>
                </c:pt>
                <c:pt idx="4">
                  <c:v>4.7050000000000001</c:v>
                </c:pt>
                <c:pt idx="5">
                  <c:v>0.94199999999999995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Figures!$B$113:$B$118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Figures!$E$113:$E$118</c:f>
              <c:numCache>
                <c:formatCode>General</c:formatCode>
                <c:ptCount val="6"/>
                <c:pt idx="0">
                  <c:v>0.56200000000000006</c:v>
                </c:pt>
                <c:pt idx="1">
                  <c:v>5.5629999999999997</c:v>
                </c:pt>
                <c:pt idx="2">
                  <c:v>2.2879999999999998</c:v>
                </c:pt>
                <c:pt idx="3">
                  <c:v>6.694</c:v>
                </c:pt>
                <c:pt idx="4">
                  <c:v>2.9209999999999998</c:v>
                </c:pt>
                <c:pt idx="5">
                  <c:v>0.94199999999999995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3296"/>
        <c:axId val="95460672"/>
      </c:barChart>
      <c:catAx>
        <c:axId val="98103296"/>
        <c:scaling>
          <c:orientation val="minMax"/>
        </c:scaling>
        <c:delete val="0"/>
        <c:axPos val="b"/>
        <c:majorTickMark val="out"/>
        <c:minorTickMark val="none"/>
        <c:tickLblPos val="nextTo"/>
        <c:crossAx val="95460672"/>
        <c:crosses val="autoZero"/>
        <c:auto val="1"/>
        <c:lblAlgn val="ctr"/>
        <c:lblOffset val="100"/>
        <c:noMultiLvlLbl val="0"/>
      </c:catAx>
      <c:valAx>
        <c:axId val="954606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Residual</a:t>
                </a:r>
                <a:r>
                  <a:rPr lang="en-US" baseline="0"/>
                  <a:t> Variances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103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Figures!$C$2</c:f>
              <c:strCache>
                <c:ptCount val="1"/>
                <c:pt idx="0">
                  <c:v>Time1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Figures!$C$96:$C$101</c:f>
              <c:numCache>
                <c:formatCode>General</c:formatCode>
                <c:ptCount val="6"/>
                <c:pt idx="0">
                  <c:v>16.099</c:v>
                </c:pt>
                <c:pt idx="1">
                  <c:v>8.6809999999999992</c:v>
                </c:pt>
                <c:pt idx="2">
                  <c:v>11.956</c:v>
                </c:pt>
                <c:pt idx="3">
                  <c:v>-3.0179999999999998</c:v>
                </c:pt>
                <c:pt idx="4">
                  <c:v>-1.21</c:v>
                </c:pt>
                <c:pt idx="5">
                  <c:v>-2.847</c:v>
                </c:pt>
              </c:numCache>
            </c:numRef>
          </c:val>
        </c:ser>
        <c:ser>
          <c:idx val="1"/>
          <c:order val="1"/>
          <c:tx>
            <c:strRef>
              <c:f>Figures!$D$2</c:f>
              <c:strCache>
                <c:ptCount val="1"/>
                <c:pt idx="0">
                  <c:v>Time2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Figures!$D$96:$D$101</c:f>
              <c:numCache>
                <c:formatCode>General</c:formatCode>
                <c:ptCount val="6"/>
                <c:pt idx="0">
                  <c:v>16.428000000000001</c:v>
                </c:pt>
                <c:pt idx="1">
                  <c:v>9.423</c:v>
                </c:pt>
                <c:pt idx="2">
                  <c:v>11.956</c:v>
                </c:pt>
                <c:pt idx="3">
                  <c:v>-3.7370000000000001</c:v>
                </c:pt>
                <c:pt idx="4">
                  <c:v>-1.7909999999999999</c:v>
                </c:pt>
                <c:pt idx="5">
                  <c:v>-2.847</c:v>
                </c:pt>
              </c:numCache>
            </c:numRef>
          </c:val>
        </c:ser>
        <c:ser>
          <c:idx val="2"/>
          <c:order val="2"/>
          <c:tx>
            <c:strRef>
              <c:f>Figures!$E$2</c:f>
              <c:strCache>
                <c:ptCount val="1"/>
                <c:pt idx="0">
                  <c:v>Time3</c:v>
                </c:pt>
              </c:strCache>
            </c:strRef>
          </c:tx>
          <c:invertIfNegative val="0"/>
          <c:cat>
            <c:strRef>
              <c:f>Figures!$B$96:$B$101</c:f>
              <c:strCache>
                <c:ptCount val="6"/>
                <c:pt idx="0">
                  <c:v>v1</c:v>
                </c:pt>
                <c:pt idx="1">
                  <c:v>v2</c:v>
                </c:pt>
                <c:pt idx="2">
                  <c:v>v3</c:v>
                </c:pt>
                <c:pt idx="3">
                  <c:v>v4</c:v>
                </c:pt>
                <c:pt idx="4">
                  <c:v>v5</c:v>
                </c:pt>
                <c:pt idx="5">
                  <c:v>v6</c:v>
                </c:pt>
              </c:strCache>
            </c:strRef>
          </c:cat>
          <c:val>
            <c:numRef>
              <c:f>Figures!$E$96:$E$101</c:f>
              <c:numCache>
                <c:formatCode>General</c:formatCode>
                <c:ptCount val="6"/>
                <c:pt idx="0">
                  <c:v>16.428000000000001</c:v>
                </c:pt>
                <c:pt idx="1">
                  <c:v>9.423</c:v>
                </c:pt>
                <c:pt idx="2">
                  <c:v>11.956</c:v>
                </c:pt>
                <c:pt idx="3">
                  <c:v>-3.7370000000000001</c:v>
                </c:pt>
                <c:pt idx="4">
                  <c:v>-1.7909999999999999</c:v>
                </c:pt>
                <c:pt idx="5">
                  <c:v>-2.847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103808"/>
        <c:axId val="96659136"/>
      </c:barChart>
      <c:catAx>
        <c:axId val="98103808"/>
        <c:scaling>
          <c:orientation val="minMax"/>
        </c:scaling>
        <c:delete val="0"/>
        <c:axPos val="b"/>
        <c:majorTickMark val="out"/>
        <c:minorTickMark val="none"/>
        <c:tickLblPos val="nextTo"/>
        <c:crossAx val="96659136"/>
        <c:crossesAt val="-5"/>
        <c:auto val="1"/>
        <c:lblAlgn val="ctr"/>
        <c:lblOffset val="100"/>
        <c:noMultiLvlLbl val="0"/>
      </c:catAx>
      <c:valAx>
        <c:axId val="96659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Item Intercepts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810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261937</xdr:colOff>
      <xdr:row>0</xdr:row>
      <xdr:rowOff>85725</xdr:rowOff>
    </xdr:from>
    <xdr:to>
      <xdr:col>12</xdr:col>
      <xdr:colOff>566737</xdr:colOff>
      <xdr:row>14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257175</xdr:colOff>
      <xdr:row>15</xdr:row>
      <xdr:rowOff>171450</xdr:rowOff>
    </xdr:from>
    <xdr:to>
      <xdr:col>12</xdr:col>
      <xdr:colOff>561975</xdr:colOff>
      <xdr:row>30</xdr:row>
      <xdr:rowOff>57150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257175</xdr:colOff>
      <xdr:row>30</xdr:row>
      <xdr:rowOff>171450</xdr:rowOff>
    </xdr:from>
    <xdr:to>
      <xdr:col>12</xdr:col>
      <xdr:colOff>561975</xdr:colOff>
      <xdr:row>45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276225</xdr:colOff>
      <xdr:row>46</xdr:row>
      <xdr:rowOff>66675</xdr:rowOff>
    </xdr:from>
    <xdr:to>
      <xdr:col>12</xdr:col>
      <xdr:colOff>581025</xdr:colOff>
      <xdr:row>60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285750</xdr:colOff>
      <xdr:row>61</xdr:row>
      <xdr:rowOff>104775</xdr:rowOff>
    </xdr:from>
    <xdr:to>
      <xdr:col>12</xdr:col>
      <xdr:colOff>590550</xdr:colOff>
      <xdr:row>75</xdr:row>
      <xdr:rowOff>180975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261937</xdr:colOff>
      <xdr:row>78</xdr:row>
      <xdr:rowOff>85725</xdr:rowOff>
    </xdr:from>
    <xdr:to>
      <xdr:col>12</xdr:col>
      <xdr:colOff>566737</xdr:colOff>
      <xdr:row>92</xdr:row>
      <xdr:rowOff>161925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266700</xdr:colOff>
      <xdr:row>109</xdr:row>
      <xdr:rowOff>19050</xdr:rowOff>
    </xdr:from>
    <xdr:to>
      <xdr:col>12</xdr:col>
      <xdr:colOff>571500</xdr:colOff>
      <xdr:row>123</xdr:row>
      <xdr:rowOff>95250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93</xdr:row>
      <xdr:rowOff>76200</xdr:rowOff>
    </xdr:from>
    <xdr:to>
      <xdr:col>12</xdr:col>
      <xdr:colOff>542925</xdr:colOff>
      <xdr:row>107</xdr:row>
      <xdr:rowOff>152400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zoomScaleNormal="100" workbookViewId="0">
      <selection activeCell="L15" sqref="L15"/>
    </sheetView>
  </sheetViews>
  <sheetFormatPr defaultColWidth="9" defaultRowHeight="13.6" x14ac:dyDescent="0.25"/>
  <cols>
    <col min="1" max="1" width="33.25" style="10" bestFit="1" customWidth="1"/>
    <col min="2" max="2" width="6.375" style="11" hidden="1" customWidth="1"/>
    <col min="3" max="3" width="8.625" style="11" hidden="1" customWidth="1"/>
    <col min="4" max="4" width="6.125" style="11" bestFit="1" customWidth="1"/>
    <col min="5" max="5" width="9.375" style="12" bestFit="1" customWidth="1"/>
    <col min="6" max="6" width="10.875" style="12" customWidth="1"/>
    <col min="7" max="7" width="9.375" style="11" bestFit="1" customWidth="1"/>
    <col min="8" max="8" width="9.375" style="13" bestFit="1" customWidth="1"/>
    <col min="9" max="9" width="7.375" style="12" bestFit="1" customWidth="1"/>
    <col min="10" max="10" width="7.625" style="12" bestFit="1" customWidth="1"/>
    <col min="11" max="11" width="8.375" style="12" customWidth="1"/>
    <col min="12" max="12" width="7.875" style="12" bestFit="1" customWidth="1"/>
    <col min="13" max="13" width="6.75" style="12" bestFit="1" customWidth="1"/>
    <col min="14" max="16384" width="9" style="5"/>
  </cols>
  <sheetData>
    <row r="1" spans="1:13" ht="21.25" customHeight="1" x14ac:dyDescent="0.2">
      <c r="A1" s="47" t="s">
        <v>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38.25" x14ac:dyDescent="0.2">
      <c r="A2" s="1" t="s">
        <v>0</v>
      </c>
      <c r="B2" s="2" t="s">
        <v>14</v>
      </c>
      <c r="C2" s="2" t="s">
        <v>12</v>
      </c>
      <c r="D2" s="2" t="s">
        <v>3</v>
      </c>
      <c r="E2" s="3" t="s">
        <v>5</v>
      </c>
      <c r="F2" s="21" t="s">
        <v>29</v>
      </c>
      <c r="G2" s="2" t="s">
        <v>4</v>
      </c>
      <c r="H2" s="4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</row>
    <row r="3" spans="1:13" ht="12.75" x14ac:dyDescent="0.2">
      <c r="A3" s="6"/>
      <c r="B3" s="7"/>
      <c r="C3" s="7"/>
      <c r="D3" s="7"/>
      <c r="E3" s="8"/>
      <c r="F3" s="8"/>
      <c r="G3" s="7"/>
      <c r="H3" s="9"/>
      <c r="I3" s="8"/>
      <c r="J3" s="8"/>
      <c r="K3" s="8"/>
      <c r="L3" s="8"/>
      <c r="M3" s="8"/>
    </row>
    <row r="4" spans="1:13" ht="12.75" x14ac:dyDescent="0.2">
      <c r="A4" s="10" t="s">
        <v>13</v>
      </c>
      <c r="B4" s="11">
        <v>18</v>
      </c>
      <c r="C4" s="11">
        <f>((B4*(B4+1))/2)+B4</f>
        <v>189</v>
      </c>
      <c r="D4" s="11">
        <v>75</v>
      </c>
      <c r="E4" s="12">
        <v>283.24700000000001</v>
      </c>
      <c r="F4" s="13">
        <v>1.0327</v>
      </c>
      <c r="G4" s="11">
        <v>114</v>
      </c>
      <c r="H4" s="13" t="s">
        <v>15</v>
      </c>
      <c r="I4" s="12">
        <v>0.90300000000000002</v>
      </c>
      <c r="J4" s="12">
        <v>9.9000000000000005E-2</v>
      </c>
      <c r="K4" s="12">
        <v>8.5000000000000006E-2</v>
      </c>
      <c r="L4" s="12">
        <v>0.114</v>
      </c>
      <c r="M4" s="12" t="s">
        <v>15</v>
      </c>
    </row>
    <row r="5" spans="1:13" ht="12.75" x14ac:dyDescent="0.2">
      <c r="A5" s="10" t="s">
        <v>25</v>
      </c>
      <c r="B5" s="11">
        <v>18</v>
      </c>
      <c r="C5" s="11">
        <f t="shared" ref="C5:C16" si="0">2*(((B5*(B5+1))/2)+B5)</f>
        <v>378</v>
      </c>
      <c r="D5" s="11">
        <v>65</v>
      </c>
      <c r="E5" s="12">
        <v>301.23399999999998</v>
      </c>
      <c r="F5" s="13">
        <v>1.0513999999999999</v>
      </c>
      <c r="G5" s="11">
        <v>124</v>
      </c>
      <c r="H5" s="13" t="s">
        <v>15</v>
      </c>
      <c r="I5" s="12">
        <v>0.89800000000000002</v>
      </c>
      <c r="J5" s="12">
        <v>9.7000000000000003E-2</v>
      </c>
      <c r="K5" s="12">
        <v>9.7000000000000003E-2</v>
      </c>
      <c r="L5" s="12">
        <v>0.111</v>
      </c>
      <c r="M5" s="12" t="s">
        <v>15</v>
      </c>
    </row>
    <row r="6" spans="1:13" ht="12.75" x14ac:dyDescent="0.2">
      <c r="A6" s="10" t="s">
        <v>59</v>
      </c>
      <c r="D6" s="11">
        <v>66</v>
      </c>
      <c r="E6" s="12">
        <v>290.30099999999999</v>
      </c>
      <c r="F6" s="13">
        <v>1.0446</v>
      </c>
      <c r="G6" s="11">
        <v>123</v>
      </c>
      <c r="H6" s="13" t="s">
        <v>15</v>
      </c>
      <c r="I6" s="12">
        <v>0.90400000000000003</v>
      </c>
      <c r="J6" s="12">
        <v>9.5000000000000001E-2</v>
      </c>
      <c r="K6" s="12">
        <v>8.1000000000000003E-2</v>
      </c>
      <c r="L6" s="12">
        <v>0.109</v>
      </c>
      <c r="M6" s="12" t="s">
        <v>15</v>
      </c>
    </row>
    <row r="7" spans="1:13" ht="12.75" x14ac:dyDescent="0.2">
      <c r="A7" s="10" t="s">
        <v>26</v>
      </c>
      <c r="B7" s="11">
        <v>18</v>
      </c>
      <c r="C7" s="11">
        <f t="shared" si="0"/>
        <v>378</v>
      </c>
      <c r="D7" s="11">
        <v>57</v>
      </c>
      <c r="E7" s="12">
        <v>342.53</v>
      </c>
      <c r="F7" s="13">
        <v>1.0381</v>
      </c>
      <c r="G7" s="11">
        <v>132</v>
      </c>
      <c r="H7" s="13" t="s">
        <v>15</v>
      </c>
      <c r="I7" s="12">
        <v>0.879</v>
      </c>
      <c r="J7" s="12">
        <v>0.10299999999999999</v>
      </c>
      <c r="K7" s="12">
        <v>8.8999999999999996E-2</v>
      </c>
      <c r="L7" s="12">
        <v>0.11600000000000001</v>
      </c>
      <c r="M7" s="12" t="s">
        <v>15</v>
      </c>
    </row>
    <row r="8" spans="1:13" ht="12.75" x14ac:dyDescent="0.2">
      <c r="A8" s="10" t="s">
        <v>68</v>
      </c>
      <c r="B8" s="11">
        <v>18</v>
      </c>
      <c r="C8" s="11">
        <f t="shared" si="0"/>
        <v>378</v>
      </c>
      <c r="D8" s="11">
        <v>58</v>
      </c>
      <c r="E8" s="12">
        <v>331.911</v>
      </c>
      <c r="F8" s="13">
        <v>1.0437000000000001</v>
      </c>
      <c r="G8" s="11">
        <v>131</v>
      </c>
      <c r="H8" s="13" t="s">
        <v>15</v>
      </c>
      <c r="I8" s="12">
        <v>0.89300000000000002</v>
      </c>
      <c r="J8" s="12">
        <v>9.7000000000000003E-2</v>
      </c>
      <c r="K8" s="12">
        <v>8.4000000000000005E-2</v>
      </c>
      <c r="L8" s="12">
        <v>0.111</v>
      </c>
      <c r="M8" s="12" t="s">
        <v>15</v>
      </c>
    </row>
    <row r="9" spans="1:13" ht="12.75" x14ac:dyDescent="0.2">
      <c r="A9" s="10" t="s">
        <v>70</v>
      </c>
      <c r="D9" s="11">
        <v>59</v>
      </c>
      <c r="E9" s="12">
        <v>304.53699999999998</v>
      </c>
      <c r="F9" s="13">
        <v>1.0387</v>
      </c>
      <c r="G9" s="11">
        <v>130</v>
      </c>
      <c r="H9" s="13" t="s">
        <v>15</v>
      </c>
      <c r="I9" s="12">
        <v>0.9</v>
      </c>
      <c r="J9" s="12">
        <v>9.4E-2</v>
      </c>
      <c r="K9" s="12">
        <v>8.1000000000000003E-2</v>
      </c>
      <c r="L9" s="12">
        <v>0.108</v>
      </c>
      <c r="M9" s="12" t="s">
        <v>15</v>
      </c>
    </row>
    <row r="10" spans="1:13" ht="12.75" x14ac:dyDescent="0.2">
      <c r="A10" s="10" t="s">
        <v>69</v>
      </c>
      <c r="D10" s="11">
        <v>60</v>
      </c>
      <c r="E10" s="12">
        <v>295.78899999999999</v>
      </c>
      <c r="F10" s="13">
        <v>1.0387</v>
      </c>
      <c r="G10" s="11">
        <v>129</v>
      </c>
      <c r="H10" s="13" t="s">
        <v>15</v>
      </c>
      <c r="I10" s="12">
        <v>0.90400000000000003</v>
      </c>
      <c r="J10" s="12">
        <v>9.2999999999999999E-2</v>
      </c>
      <c r="K10" s="12">
        <v>7.9000000000000001E-2</v>
      </c>
      <c r="L10" s="12">
        <v>0.106</v>
      </c>
      <c r="M10" s="12" t="s">
        <v>15</v>
      </c>
    </row>
    <row r="11" spans="1:13" ht="12.75" x14ac:dyDescent="0.2">
      <c r="A11" s="10" t="s">
        <v>19</v>
      </c>
      <c r="B11" s="11">
        <v>18</v>
      </c>
      <c r="C11" s="11">
        <f t="shared" si="0"/>
        <v>378</v>
      </c>
      <c r="D11" s="11">
        <v>52</v>
      </c>
      <c r="E11" s="12">
        <v>318.27999999999997</v>
      </c>
      <c r="F11" s="13">
        <v>1.0717000000000001</v>
      </c>
      <c r="G11" s="11">
        <v>137</v>
      </c>
      <c r="H11" s="13" t="s">
        <v>15</v>
      </c>
      <c r="I11" s="12">
        <v>0.89600000000000002</v>
      </c>
      <c r="J11" s="12">
        <v>9.4E-2</v>
      </c>
      <c r="K11" s="12">
        <v>0.08</v>
      </c>
      <c r="L11" s="12">
        <v>0.107</v>
      </c>
      <c r="M11" s="12" t="s">
        <v>15</v>
      </c>
    </row>
    <row r="12" spans="1:13" ht="12.75" x14ac:dyDescent="0.2">
      <c r="A12" s="10" t="s">
        <v>20</v>
      </c>
      <c r="B12" s="11">
        <v>18</v>
      </c>
      <c r="C12" s="11">
        <f t="shared" si="0"/>
        <v>378</v>
      </c>
      <c r="D12" s="11">
        <v>53</v>
      </c>
      <c r="E12" s="12">
        <v>309.38400000000001</v>
      </c>
      <c r="F12" s="13">
        <v>1.0550999999999999</v>
      </c>
      <c r="G12" s="11">
        <v>136</v>
      </c>
      <c r="H12" s="13" t="s">
        <v>15</v>
      </c>
      <c r="I12" s="12">
        <v>0.90100000000000002</v>
      </c>
      <c r="J12" s="12">
        <v>9.1999999999999998E-2</v>
      </c>
      <c r="K12" s="12">
        <v>7.8E-2</v>
      </c>
      <c r="L12" s="12">
        <v>0.105</v>
      </c>
      <c r="M12" s="12" t="s">
        <v>15</v>
      </c>
    </row>
    <row r="13" spans="1:13" ht="12.75" x14ac:dyDescent="0.2">
      <c r="A13" s="10" t="s">
        <v>21</v>
      </c>
      <c r="B13" s="11">
        <v>18</v>
      </c>
      <c r="C13" s="11">
        <f>2*(((B13*(B13+1))/2)+B13)</f>
        <v>378</v>
      </c>
      <c r="D13" s="11">
        <v>53</v>
      </c>
      <c r="E13" s="12">
        <v>296.084</v>
      </c>
      <c r="F13" s="13">
        <v>1.0532999999999999</v>
      </c>
      <c r="G13" s="11">
        <v>135</v>
      </c>
      <c r="H13" s="13" t="s">
        <v>15</v>
      </c>
      <c r="I13" s="12">
        <v>0.90800000000000003</v>
      </c>
      <c r="J13" s="12">
        <v>8.8999999999999996E-2</v>
      </c>
      <c r="K13" s="12">
        <v>7.4999999999999997E-2</v>
      </c>
      <c r="L13" s="12">
        <v>0.10299999999999999</v>
      </c>
      <c r="M13" s="12" t="s">
        <v>15</v>
      </c>
    </row>
    <row r="14" spans="1:13" ht="12.75" x14ac:dyDescent="0.2">
      <c r="A14" s="10" t="s">
        <v>22</v>
      </c>
      <c r="B14" s="11">
        <v>18</v>
      </c>
      <c r="C14" s="11">
        <f t="shared" si="0"/>
        <v>378</v>
      </c>
      <c r="D14" s="11">
        <v>52</v>
      </c>
      <c r="E14" s="12">
        <v>297.15199999999999</v>
      </c>
      <c r="F14" s="13">
        <v>1.0580000000000001</v>
      </c>
      <c r="G14" s="11">
        <v>137</v>
      </c>
      <c r="H14" s="13" t="s">
        <v>15</v>
      </c>
      <c r="I14" s="12">
        <v>0.90800000000000003</v>
      </c>
      <c r="J14" s="12">
        <v>8.7999999999999995E-2</v>
      </c>
      <c r="K14" s="12">
        <v>7.3999999999999996E-2</v>
      </c>
      <c r="L14" s="12">
        <v>0.10199999999999999</v>
      </c>
      <c r="M14" s="12" t="s">
        <v>15</v>
      </c>
    </row>
    <row r="15" spans="1:13" ht="12.75" x14ac:dyDescent="0.2">
      <c r="A15" s="10" t="s">
        <v>24</v>
      </c>
      <c r="D15" s="11">
        <v>50</v>
      </c>
      <c r="E15" s="12">
        <v>297.56799999999998</v>
      </c>
      <c r="F15" s="13">
        <v>1.0728</v>
      </c>
      <c r="G15" s="11">
        <v>139</v>
      </c>
      <c r="H15" s="13" t="s">
        <v>15</v>
      </c>
      <c r="I15" s="12">
        <v>0.90900000000000003</v>
      </c>
      <c r="J15" s="12">
        <v>8.6999999999999994E-2</v>
      </c>
      <c r="K15" s="12">
        <v>7.2999999999999995E-2</v>
      </c>
      <c r="L15" s="12">
        <v>0.10100000000000001</v>
      </c>
      <c r="M15" s="12" t="s">
        <v>15</v>
      </c>
    </row>
    <row r="16" spans="1:13" ht="12.75" x14ac:dyDescent="0.2">
      <c r="A16" s="10" t="s">
        <v>28</v>
      </c>
      <c r="B16" s="11">
        <v>18</v>
      </c>
      <c r="C16" s="11">
        <f t="shared" si="0"/>
        <v>378</v>
      </c>
      <c r="D16" s="11">
        <v>49</v>
      </c>
      <c r="E16" s="12">
        <v>306.983</v>
      </c>
      <c r="F16" s="13">
        <v>1.0711999999999999</v>
      </c>
      <c r="G16" s="11">
        <v>140</v>
      </c>
      <c r="H16" s="13" t="s">
        <v>15</v>
      </c>
      <c r="I16" s="12">
        <v>0.90400000000000003</v>
      </c>
      <c r="J16" s="12">
        <v>8.8999999999999996E-2</v>
      </c>
      <c r="K16" s="12">
        <v>7.4999999999999997E-2</v>
      </c>
      <c r="L16" s="12">
        <v>0.10199999999999999</v>
      </c>
      <c r="M16" s="12" t="s">
        <v>15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6"/>
  <sheetViews>
    <sheetView tabSelected="1" topLeftCell="A22" workbookViewId="0">
      <selection activeCell="I66" sqref="I66"/>
    </sheetView>
  </sheetViews>
  <sheetFormatPr defaultRowHeight="14.3" x14ac:dyDescent="0.25"/>
  <cols>
    <col min="1" max="1" width="66.875" bestFit="1" customWidth="1"/>
    <col min="2" max="2" width="9.25" style="15" bestFit="1" customWidth="1"/>
    <col min="3" max="3" width="9.125" style="34" customWidth="1"/>
    <col min="4" max="4" width="6.375" bestFit="1" customWidth="1"/>
    <col min="5" max="5" width="8.625" bestFit="1" customWidth="1"/>
    <col min="6" max="6" width="10.25" bestFit="1" customWidth="1"/>
    <col min="7" max="7" width="7.625" customWidth="1"/>
    <col min="8" max="8" width="7.25" customWidth="1"/>
    <col min="9" max="9" width="11.875" style="14" bestFit="1" customWidth="1"/>
  </cols>
  <sheetData>
    <row r="1" spans="1:9" s="5" customFormat="1" ht="26.15" customHeight="1" x14ac:dyDescent="0.2">
      <c r="A1" s="48" t="s">
        <v>1</v>
      </c>
      <c r="B1" s="48"/>
      <c r="C1" s="48"/>
      <c r="D1" s="48"/>
      <c r="E1" s="49" t="s">
        <v>2</v>
      </c>
      <c r="F1" s="49"/>
      <c r="G1" s="49"/>
      <c r="H1" s="49"/>
      <c r="I1" s="49"/>
    </row>
    <row r="2" spans="1:9" ht="14.95" customHeight="1" x14ac:dyDescent="0.25">
      <c r="A2" s="50" t="s">
        <v>38</v>
      </c>
      <c r="B2" s="52" t="s">
        <v>36</v>
      </c>
      <c r="C2" s="52"/>
      <c r="D2" s="52"/>
      <c r="E2" s="52"/>
      <c r="F2" s="52"/>
      <c r="G2" s="52"/>
      <c r="H2" s="52"/>
      <c r="I2" s="52"/>
    </row>
    <row r="3" spans="1:9" ht="45" customHeight="1" x14ac:dyDescent="0.25">
      <c r="A3" s="51"/>
      <c r="B3" s="25" t="s">
        <v>30</v>
      </c>
      <c r="C3" s="23" t="s">
        <v>31</v>
      </c>
      <c r="D3" s="24" t="s">
        <v>3</v>
      </c>
      <c r="E3" s="22" t="s">
        <v>32</v>
      </c>
      <c r="F3" s="23" t="s">
        <v>33</v>
      </c>
      <c r="G3" s="25" t="s">
        <v>37</v>
      </c>
      <c r="H3" s="24" t="s">
        <v>34</v>
      </c>
      <c r="I3" s="23" t="s">
        <v>35</v>
      </c>
    </row>
    <row r="4" spans="1:9" ht="14.95" x14ac:dyDescent="0.25">
      <c r="A4" s="17" t="s">
        <v>18</v>
      </c>
      <c r="B4" s="27"/>
      <c r="C4" s="33"/>
      <c r="D4" s="19"/>
      <c r="E4" s="19"/>
      <c r="F4" s="19"/>
      <c r="G4" s="19"/>
      <c r="H4" s="19"/>
      <c r="I4" s="20"/>
    </row>
    <row r="5" spans="1:9" ht="14.95" x14ac:dyDescent="0.25">
      <c r="A5" t="s">
        <v>17</v>
      </c>
      <c r="B5" s="15">
        <v>-4442.4009999999998</v>
      </c>
      <c r="C5" s="34">
        <v>1.4921</v>
      </c>
      <c r="D5">
        <v>65</v>
      </c>
    </row>
    <row r="6" spans="1:9" ht="14.95" x14ac:dyDescent="0.25">
      <c r="A6" t="s">
        <v>13</v>
      </c>
      <c r="B6" s="15">
        <v>-4430.3019999999997</v>
      </c>
      <c r="C6" s="34">
        <v>1.4617</v>
      </c>
      <c r="D6">
        <v>75</v>
      </c>
    </row>
    <row r="7" spans="1:9" ht="14.95" x14ac:dyDescent="0.25">
      <c r="A7" s="32" t="s">
        <v>44</v>
      </c>
      <c r="E7" s="28">
        <f>-2*(B5-B6)</f>
        <v>24.19800000000032</v>
      </c>
      <c r="F7" s="29">
        <f>((D5*C5) - (D6*C6)) / (D5-D6)</f>
        <v>1.2641000000000004</v>
      </c>
      <c r="G7" s="30">
        <f>E7/F7</f>
        <v>19.142472905624803</v>
      </c>
      <c r="H7" s="31">
        <f>ABS(D6-D5)</f>
        <v>10</v>
      </c>
      <c r="I7" s="29">
        <f>CHIDIST(G7,H7)</f>
        <v>3.8489934384646915E-2</v>
      </c>
    </row>
    <row r="9" spans="1:9" ht="14.95" x14ac:dyDescent="0.25">
      <c r="A9" t="s">
        <v>17</v>
      </c>
      <c r="B9" s="15">
        <v>-4442.4009999999998</v>
      </c>
      <c r="C9" s="34">
        <v>1.4921</v>
      </c>
      <c r="D9">
        <v>65</v>
      </c>
    </row>
    <row r="10" spans="1:9" ht="14.95" x14ac:dyDescent="0.25">
      <c r="A10" s="18" t="s">
        <v>60</v>
      </c>
      <c r="B10" s="15">
        <v>-4435.6689999999999</v>
      </c>
      <c r="C10" s="34">
        <v>1.498</v>
      </c>
      <c r="D10">
        <v>66</v>
      </c>
    </row>
    <row r="11" spans="1:9" ht="14.95" x14ac:dyDescent="0.25">
      <c r="A11" s="16" t="s">
        <v>41</v>
      </c>
      <c r="E11" s="28">
        <f>-2*(B9-B10)</f>
        <v>13.463999999999942</v>
      </c>
      <c r="F11" s="29">
        <f>((D9*C9) - (D10*C10)) / (D9-D10)</f>
        <v>1.8815000000000026</v>
      </c>
      <c r="G11" s="30">
        <f>E11/F11</f>
        <v>7.1559925591283138</v>
      </c>
      <c r="H11" s="31">
        <f>ABS(D10-D9)</f>
        <v>1</v>
      </c>
      <c r="I11" s="29">
        <f>CHIDIST(G11,H11)</f>
        <v>7.4713937768111022E-3</v>
      </c>
    </row>
    <row r="13" spans="1:9" ht="14.95" x14ac:dyDescent="0.25">
      <c r="A13" s="18" t="s">
        <v>60</v>
      </c>
      <c r="B13" s="15">
        <v>-4435.6689999999999</v>
      </c>
      <c r="C13" s="34">
        <v>1.498</v>
      </c>
      <c r="D13">
        <v>66</v>
      </c>
    </row>
    <row r="14" spans="1:9" ht="14.95" x14ac:dyDescent="0.25">
      <c r="A14" t="s">
        <v>13</v>
      </c>
      <c r="B14" s="15">
        <v>-4430.3019999999997</v>
      </c>
      <c r="C14" s="34">
        <v>1.4617</v>
      </c>
      <c r="D14">
        <v>75</v>
      </c>
    </row>
    <row r="15" spans="1:9" ht="14.95" x14ac:dyDescent="0.25">
      <c r="A15" s="38" t="s">
        <v>42</v>
      </c>
      <c r="B15" s="39"/>
      <c r="C15" s="40"/>
      <c r="D15" s="41"/>
      <c r="E15" s="42">
        <f>-2*(B13-B14)</f>
        <v>10.734000000000378</v>
      </c>
      <c r="F15" s="43">
        <f>((D13*C13) - (D14*C14)) / (D13-D14)</f>
        <v>1.1955000000000002</v>
      </c>
      <c r="G15" s="44">
        <f>E15/F15</f>
        <v>8.9786700125473669</v>
      </c>
      <c r="H15" s="45">
        <f>ABS(D14-D13)</f>
        <v>9</v>
      </c>
      <c r="I15" s="43">
        <f>CHIDIST(G15,H15)</f>
        <v>0.43924546882435067</v>
      </c>
    </row>
    <row r="17" spans="1:9" ht="14.95" x14ac:dyDescent="0.25">
      <c r="A17" t="s">
        <v>64</v>
      </c>
      <c r="B17" s="15">
        <v>-4461.8419999999996</v>
      </c>
      <c r="C17" s="34">
        <v>1.5846</v>
      </c>
      <c r="D17">
        <v>57</v>
      </c>
    </row>
    <row r="18" spans="1:9" ht="14.95" x14ac:dyDescent="0.25">
      <c r="A18" s="18" t="s">
        <v>60</v>
      </c>
      <c r="B18" s="15">
        <v>-4435.6689999999999</v>
      </c>
      <c r="C18" s="34">
        <v>1.498</v>
      </c>
      <c r="D18">
        <v>66</v>
      </c>
    </row>
    <row r="19" spans="1:9" ht="14.95" x14ac:dyDescent="0.25">
      <c r="A19" s="16" t="s">
        <v>43</v>
      </c>
      <c r="E19" s="28">
        <f>-2*(B17-B18)</f>
        <v>52.345999999999549</v>
      </c>
      <c r="F19" s="29">
        <f>((D17*C17) - (D18*C18)) / (D17-D18)</f>
        <v>0.94953333333333334</v>
      </c>
      <c r="G19" s="30">
        <f>E19/F19</f>
        <v>55.128133118022411</v>
      </c>
      <c r="H19" s="31">
        <f>ABS(D18-D17)</f>
        <v>9</v>
      </c>
      <c r="I19" s="29">
        <f>CHIDIST(G19,H19)</f>
        <v>1.1513544667705901E-8</v>
      </c>
    </row>
    <row r="21" spans="1:9" ht="14.95" x14ac:dyDescent="0.25">
      <c r="A21" t="s">
        <v>64</v>
      </c>
      <c r="B21" s="15">
        <v>-4461.8419999999996</v>
      </c>
      <c r="C21" s="34">
        <v>1.5626</v>
      </c>
      <c r="D21">
        <v>57</v>
      </c>
    </row>
    <row r="22" spans="1:9" ht="14.95" x14ac:dyDescent="0.25">
      <c r="A22" t="s">
        <v>63</v>
      </c>
      <c r="B22" s="15">
        <v>-4450.0010000000002</v>
      </c>
      <c r="C22" s="34">
        <v>1.5626</v>
      </c>
      <c r="D22">
        <v>58</v>
      </c>
    </row>
    <row r="23" spans="1:9" ht="14.95" x14ac:dyDescent="0.25">
      <c r="A23" s="16" t="s">
        <v>45</v>
      </c>
      <c r="E23" s="28">
        <f>-2*(B21-B22)</f>
        <v>23.68199999999888</v>
      </c>
      <c r="F23" s="29">
        <f>((D21*C21) - (D22*C22)) / (D21-D22)</f>
        <v>1.5625999999999891</v>
      </c>
      <c r="G23" s="30">
        <f>E23/F23</f>
        <v>15.155510047356358</v>
      </c>
      <c r="H23" s="31">
        <f>ABS(D22-D21)</f>
        <v>1</v>
      </c>
      <c r="I23" s="29">
        <f>CHIDIST(G23,H23)</f>
        <v>9.9008951082691239E-5</v>
      </c>
    </row>
    <row r="24" spans="1:9" ht="14.95" x14ac:dyDescent="0.25">
      <c r="A24" s="16"/>
      <c r="E24" s="28"/>
      <c r="F24" s="29"/>
      <c r="G24" s="30"/>
      <c r="H24" s="31"/>
      <c r="I24" s="29"/>
    </row>
    <row r="25" spans="1:9" ht="14.95" x14ac:dyDescent="0.25">
      <c r="A25" t="s">
        <v>63</v>
      </c>
      <c r="B25" s="15">
        <v>-4450.0010000000002</v>
      </c>
      <c r="C25" s="34">
        <v>1.5626</v>
      </c>
      <c r="D25">
        <v>58</v>
      </c>
    </row>
    <row r="26" spans="1:9" ht="14.95" x14ac:dyDescent="0.25">
      <c r="A26" s="18" t="s">
        <v>60</v>
      </c>
      <c r="B26" s="15">
        <v>-4435.6689999999999</v>
      </c>
      <c r="C26" s="34">
        <v>1.498</v>
      </c>
      <c r="D26">
        <v>66</v>
      </c>
    </row>
    <row r="27" spans="1:9" ht="14.95" x14ac:dyDescent="0.25">
      <c r="A27" s="16" t="s">
        <v>40</v>
      </c>
      <c r="E27" s="28">
        <f>-2*(B25-B26)</f>
        <v>28.664000000000669</v>
      </c>
      <c r="F27" s="29">
        <f>((D25*C25) - (D26*C26)) / (D25-D26)</f>
        <v>1.0296500000000002</v>
      </c>
      <c r="G27" s="30">
        <f>E27/F27</f>
        <v>27.83858592725748</v>
      </c>
      <c r="H27" s="31">
        <f>ABS(D26-D25)</f>
        <v>8</v>
      </c>
      <c r="I27" s="29">
        <f>CHIDIST(G27,H27)</f>
        <v>5.0593377199656137E-4</v>
      </c>
    </row>
    <row r="29" spans="1:9" ht="14.95" x14ac:dyDescent="0.25">
      <c r="A29" t="s">
        <v>63</v>
      </c>
      <c r="B29" s="15">
        <v>-4450.0010000000002</v>
      </c>
      <c r="C29" s="34">
        <v>1.5626</v>
      </c>
      <c r="D29">
        <v>58</v>
      </c>
    </row>
    <row r="30" spans="1:9" ht="14.95" x14ac:dyDescent="0.25">
      <c r="A30" t="s">
        <v>65</v>
      </c>
      <c r="B30" s="15">
        <v>-4442.2139999999999</v>
      </c>
      <c r="C30" s="34">
        <v>1.5647</v>
      </c>
      <c r="D30">
        <v>59</v>
      </c>
    </row>
    <row r="31" spans="1:9" ht="14.95" x14ac:dyDescent="0.25">
      <c r="A31" s="16" t="s">
        <v>39</v>
      </c>
      <c r="E31" s="28">
        <f>-2*(B29-B30)</f>
        <v>15.574000000000524</v>
      </c>
      <c r="F31" s="29">
        <f>((D29*C29) - (D30*C30)) / (D29-D30)</f>
        <v>1.6865000000000094</v>
      </c>
      <c r="G31" s="30">
        <f>E31/F31</f>
        <v>9.2345093388677366</v>
      </c>
      <c r="H31" s="31">
        <f>ABS(D30-D29)</f>
        <v>1</v>
      </c>
      <c r="I31" s="29">
        <f>CHIDIST(G31,H31)</f>
        <v>2.3749603459561944E-3</v>
      </c>
    </row>
    <row r="32" spans="1:9" ht="14.95" x14ac:dyDescent="0.25">
      <c r="A32" s="16"/>
      <c r="E32" s="28"/>
      <c r="F32" s="29"/>
      <c r="G32" s="30"/>
      <c r="H32" s="31"/>
      <c r="I32" s="29"/>
    </row>
    <row r="33" spans="1:9" ht="14.95" x14ac:dyDescent="0.25">
      <c r="A33" t="s">
        <v>65</v>
      </c>
      <c r="B33" s="15">
        <v>-4442.2139999999999</v>
      </c>
      <c r="C33" s="34">
        <v>1.5647</v>
      </c>
      <c r="D33">
        <v>59</v>
      </c>
    </row>
    <row r="34" spans="1:9" ht="14.95" x14ac:dyDescent="0.25">
      <c r="A34" s="18" t="s">
        <v>60</v>
      </c>
      <c r="B34" s="15">
        <v>-4435.6689999999999</v>
      </c>
      <c r="C34" s="34">
        <v>1.498</v>
      </c>
      <c r="D34">
        <v>66</v>
      </c>
    </row>
    <row r="35" spans="1:9" ht="14.95" x14ac:dyDescent="0.25">
      <c r="A35" s="16" t="s">
        <v>46</v>
      </c>
      <c r="E35" s="28">
        <f>-2*(B33-B34)</f>
        <v>13.090000000000146</v>
      </c>
      <c r="F35" s="29">
        <f>((D33*C33) - (D34*C34)) / (D33-D34)</f>
        <v>0.9358142857142846</v>
      </c>
      <c r="G35" s="30">
        <f>E35/F35</f>
        <v>13.987818095776197</v>
      </c>
      <c r="H35" s="31">
        <f>ABS(D34-D33)</f>
        <v>7</v>
      </c>
      <c r="I35" s="29">
        <f>CHIDIST(G35,H35)</f>
        <v>5.1398445057276282E-2</v>
      </c>
    </row>
    <row r="37" spans="1:9" ht="14.95" x14ac:dyDescent="0.25">
      <c r="A37" t="s">
        <v>65</v>
      </c>
      <c r="B37" s="15">
        <v>-4442.2139999999999</v>
      </c>
      <c r="C37" s="34">
        <v>1.5647</v>
      </c>
      <c r="D37">
        <v>59</v>
      </c>
    </row>
    <row r="38" spans="1:9" ht="14.95" x14ac:dyDescent="0.25">
      <c r="A38" t="s">
        <v>72</v>
      </c>
      <c r="B38" s="15">
        <v>-4437.665</v>
      </c>
      <c r="C38" s="34">
        <v>1.556</v>
      </c>
      <c r="D38">
        <v>60</v>
      </c>
    </row>
    <row r="39" spans="1:9" ht="14.95" x14ac:dyDescent="0.25">
      <c r="A39" s="16" t="s">
        <v>47</v>
      </c>
      <c r="E39" s="28">
        <f>-2*(B37-B38)</f>
        <v>9.0979999999999563</v>
      </c>
      <c r="F39" s="29">
        <f>((D37*C37) - (D38*C38)) / (D37-D38)</f>
        <v>1.0426999999999964</v>
      </c>
      <c r="G39" s="30">
        <f>E39/F39</f>
        <v>8.7254243790160047</v>
      </c>
      <c r="H39" s="31">
        <f>ABS(D38-D37)</f>
        <v>1</v>
      </c>
      <c r="I39" s="29">
        <f>CHIDIST(G39,H39)</f>
        <v>3.1380302005582245E-3</v>
      </c>
    </row>
    <row r="40" spans="1:9" ht="14.95" x14ac:dyDescent="0.25">
      <c r="A40" s="16"/>
      <c r="E40" s="28"/>
      <c r="F40" s="29"/>
      <c r="G40" s="30"/>
      <c r="H40" s="31"/>
      <c r="I40" s="29"/>
    </row>
    <row r="41" spans="1:9" ht="14.95" x14ac:dyDescent="0.25">
      <c r="A41" t="s">
        <v>72</v>
      </c>
      <c r="B41" s="15">
        <v>-4437.665</v>
      </c>
      <c r="C41" s="34">
        <v>1.556</v>
      </c>
      <c r="D41">
        <v>60</v>
      </c>
    </row>
    <row r="42" spans="1:9" ht="14.95" x14ac:dyDescent="0.25">
      <c r="A42" s="18" t="s">
        <v>60</v>
      </c>
      <c r="B42" s="15">
        <v>-4435.6689999999999</v>
      </c>
      <c r="C42" s="34">
        <v>1.498</v>
      </c>
      <c r="D42">
        <v>66</v>
      </c>
    </row>
    <row r="43" spans="1:9" ht="14.95" x14ac:dyDescent="0.25">
      <c r="A43" s="46" t="s">
        <v>73</v>
      </c>
      <c r="B43" s="39"/>
      <c r="C43" s="40"/>
      <c r="D43" s="41"/>
      <c r="E43" s="42">
        <f>-2*(B41-B42)</f>
        <v>3.9920000000001892</v>
      </c>
      <c r="F43" s="43">
        <f>((D41*C41) - (D42*C42)) / (D41-D42)</f>
        <v>0.91799999999999926</v>
      </c>
      <c r="G43" s="44">
        <f>E43/F43</f>
        <v>4.3485838779958526</v>
      </c>
      <c r="H43" s="45">
        <f>ABS(D42-D41)</f>
        <v>6</v>
      </c>
      <c r="I43" s="43">
        <f>CHIDIST(G43,H43)</f>
        <v>0.62961494859017098</v>
      </c>
    </row>
    <row r="45" spans="1:9" ht="14.95" x14ac:dyDescent="0.25">
      <c r="A45" t="s">
        <v>66</v>
      </c>
      <c r="B45" s="15">
        <v>-4454.5919999999996</v>
      </c>
      <c r="C45" s="34">
        <v>1.5847</v>
      </c>
      <c r="D45">
        <v>52</v>
      </c>
    </row>
    <row r="46" spans="1:9" ht="14.95" x14ac:dyDescent="0.25">
      <c r="A46" t="s">
        <v>72</v>
      </c>
      <c r="B46" s="15">
        <v>-4437.665</v>
      </c>
      <c r="C46" s="34">
        <v>1.556</v>
      </c>
      <c r="D46">
        <v>60</v>
      </c>
    </row>
    <row r="47" spans="1:9" ht="14.95" x14ac:dyDescent="0.25">
      <c r="A47" s="16" t="s">
        <v>75</v>
      </c>
      <c r="E47" s="28">
        <f>-2*(B45-B46)</f>
        <v>33.85399999999936</v>
      </c>
      <c r="F47" s="29">
        <f>((D45*C45) - (D46*C46)) / (D45-D46)</f>
        <v>1.3694500000000005</v>
      </c>
      <c r="G47" s="30">
        <f>E47/F47</f>
        <v>24.720873343312533</v>
      </c>
      <c r="H47" s="31">
        <f>ABS(D46-D45)</f>
        <v>8</v>
      </c>
      <c r="I47" s="29">
        <f>CHIDIST(G47,H47)</f>
        <v>1.7331560536279612E-3</v>
      </c>
    </row>
    <row r="48" spans="1:9" ht="14.95" x14ac:dyDescent="0.25">
      <c r="A48" s="16"/>
      <c r="E48" s="28"/>
      <c r="F48" s="29"/>
      <c r="G48" s="30"/>
      <c r="H48" s="31"/>
      <c r="I48" s="29"/>
    </row>
    <row r="49" spans="1:9" ht="14.95" x14ac:dyDescent="0.25">
      <c r="A49" t="s">
        <v>66</v>
      </c>
      <c r="B49" s="15">
        <v>-4454.5919999999996</v>
      </c>
      <c r="C49" s="34">
        <v>1.5847</v>
      </c>
      <c r="D49">
        <v>52</v>
      </c>
    </row>
    <row r="50" spans="1:9" ht="14.95" x14ac:dyDescent="0.25">
      <c r="A50" t="s">
        <v>76</v>
      </c>
      <c r="B50" s="15">
        <v>-4447.259</v>
      </c>
      <c r="C50" s="34">
        <v>1.5823</v>
      </c>
      <c r="D50">
        <v>53</v>
      </c>
    </row>
    <row r="51" spans="1:9" ht="14.95" x14ac:dyDescent="0.25">
      <c r="A51" s="16" t="s">
        <v>77</v>
      </c>
      <c r="E51" s="28">
        <f>-2*(B49-B50)</f>
        <v>14.665999999999258</v>
      </c>
      <c r="F51" s="29">
        <f>((D49*C49) - (D50*C50)) / (D49-D50)</f>
        <v>1.4575000000000102</v>
      </c>
      <c r="G51" s="30">
        <f>E51/F51</f>
        <v>10.062435677529438</v>
      </c>
      <c r="H51" s="31">
        <f>ABS(D50-D49)</f>
        <v>1</v>
      </c>
      <c r="I51" s="29">
        <f>CHIDIST(G51,H51)</f>
        <v>1.5132303807823548E-3</v>
      </c>
    </row>
    <row r="52" spans="1:9" ht="14.95" x14ac:dyDescent="0.25">
      <c r="A52" s="16"/>
      <c r="E52" s="28"/>
      <c r="F52" s="29"/>
      <c r="G52" s="30"/>
      <c r="H52" s="31"/>
      <c r="I52" s="29"/>
    </row>
    <row r="53" spans="1:9" ht="14.95" x14ac:dyDescent="0.25">
      <c r="A53" t="s">
        <v>76</v>
      </c>
      <c r="B53" s="15">
        <v>-4447.259</v>
      </c>
      <c r="C53" s="34">
        <v>1.5823</v>
      </c>
      <c r="D53">
        <v>53</v>
      </c>
    </row>
    <row r="54" spans="1:9" ht="14.95" x14ac:dyDescent="0.25">
      <c r="A54" t="s">
        <v>72</v>
      </c>
      <c r="B54" s="15">
        <v>-4437.665</v>
      </c>
      <c r="C54" s="34">
        <v>1.556</v>
      </c>
      <c r="D54">
        <v>60</v>
      </c>
    </row>
    <row r="55" spans="1:9" ht="14.95" x14ac:dyDescent="0.25">
      <c r="A55" s="16" t="s">
        <v>78</v>
      </c>
      <c r="E55" s="28">
        <f>-2*(B53-B54)</f>
        <v>19.188000000000102</v>
      </c>
      <c r="F55" s="29">
        <f>((D53*C53) - (D54*C54)) / (D53-D54)</f>
        <v>1.3568714285714276</v>
      </c>
      <c r="G55" s="30">
        <f>E55/F55</f>
        <v>14.1413545867069</v>
      </c>
      <c r="H55" s="31">
        <f>ABS(D54-D53)</f>
        <v>7</v>
      </c>
      <c r="I55" s="29">
        <f>CHIDIST(G55,H55)</f>
        <v>4.8723587796604073E-2</v>
      </c>
    </row>
    <row r="57" spans="1:9" ht="14.95" x14ac:dyDescent="0.25">
      <c r="A57" t="s">
        <v>76</v>
      </c>
      <c r="B57" s="15">
        <v>-4447.259</v>
      </c>
      <c r="C57" s="34">
        <v>1.5823</v>
      </c>
      <c r="D57">
        <v>53</v>
      </c>
    </row>
    <row r="58" spans="1:9" ht="14.95" x14ac:dyDescent="0.25">
      <c r="A58" t="s">
        <v>67</v>
      </c>
      <c r="B58" s="15">
        <v>-4439.9709999999995</v>
      </c>
      <c r="C58" s="34">
        <v>1.5770999999999999</v>
      </c>
      <c r="D58">
        <v>54</v>
      </c>
    </row>
    <row r="59" spans="1:9" ht="14.95" x14ac:dyDescent="0.25">
      <c r="A59" s="16" t="s">
        <v>79</v>
      </c>
      <c r="E59" s="28">
        <f>-2*(B57-B58)</f>
        <v>14.576000000000931</v>
      </c>
      <c r="F59" s="29">
        <f>((D57*C57) - (D58*C58)) / (D57-D58)</f>
        <v>1.3014999999999901</v>
      </c>
      <c r="G59" s="30">
        <f>E59/F59</f>
        <v>11.199385324626233</v>
      </c>
      <c r="H59" s="31">
        <f>ABS(D58-D57)</f>
        <v>1</v>
      </c>
      <c r="I59" s="29">
        <f>CHIDIST(G59,H59)</f>
        <v>8.182443207290402E-4</v>
      </c>
    </row>
    <row r="60" spans="1:9" ht="14.95" x14ac:dyDescent="0.25">
      <c r="A60" s="16"/>
      <c r="E60" s="28"/>
      <c r="F60" s="29"/>
      <c r="G60" s="30"/>
      <c r="H60" s="31"/>
      <c r="I60" s="29"/>
    </row>
    <row r="61" spans="1:9" ht="14.95" x14ac:dyDescent="0.25">
      <c r="A61" t="s">
        <v>67</v>
      </c>
      <c r="B61" s="15">
        <v>-4439.9709999999995</v>
      </c>
      <c r="C61" s="34">
        <v>1.5770999999999999</v>
      </c>
      <c r="D61">
        <v>54</v>
      </c>
    </row>
    <row r="62" spans="1:9" ht="14.95" x14ac:dyDescent="0.25">
      <c r="A62" t="s">
        <v>72</v>
      </c>
      <c r="B62" s="15">
        <v>-4437.665</v>
      </c>
      <c r="C62" s="34">
        <v>1.556</v>
      </c>
      <c r="D62">
        <v>60</v>
      </c>
    </row>
    <row r="63" spans="1:9" ht="14.95" x14ac:dyDescent="0.25">
      <c r="A63" s="46" t="s">
        <v>78</v>
      </c>
      <c r="B63" s="39"/>
      <c r="C63" s="40"/>
      <c r="D63" s="41"/>
      <c r="E63" s="42">
        <f>-2*(B61-B62)</f>
        <v>4.6119999999991705</v>
      </c>
      <c r="F63" s="43">
        <f>((D61*C61) - (D62*C62)) / (D61-D62)</f>
        <v>1.3661000000000005</v>
      </c>
      <c r="G63" s="44">
        <f>E63/F63</f>
        <v>3.3760339653020779</v>
      </c>
      <c r="H63" s="45">
        <f>ABS(D62-D61)</f>
        <v>6</v>
      </c>
      <c r="I63" s="43">
        <f>CHIDIST(G63,H63)</f>
        <v>0.76038306174710013</v>
      </c>
    </row>
    <row r="65" spans="1:9" ht="14.95" x14ac:dyDescent="0.25">
      <c r="A65" s="16"/>
      <c r="G65" s="15"/>
    </row>
    <row r="66" spans="1:9" ht="14.95" x14ac:dyDescent="0.25">
      <c r="A66" s="17" t="s">
        <v>16</v>
      </c>
      <c r="G66" s="15"/>
    </row>
    <row r="67" spans="1:9" ht="14.95" x14ac:dyDescent="0.25">
      <c r="A67" t="s">
        <v>23</v>
      </c>
      <c r="B67" s="15">
        <v>-4441.2380000000003</v>
      </c>
      <c r="C67" s="34">
        <v>1.5848</v>
      </c>
      <c r="D67">
        <v>52</v>
      </c>
    </row>
    <row r="68" spans="1:9" ht="14.95" x14ac:dyDescent="0.25">
      <c r="A68" t="s">
        <v>67</v>
      </c>
      <c r="B68" s="15">
        <v>-4439.9709999999995</v>
      </c>
      <c r="C68" s="34">
        <v>1.5770999999999999</v>
      </c>
      <c r="D68">
        <v>54</v>
      </c>
    </row>
    <row r="69" spans="1:9" ht="14.95" x14ac:dyDescent="0.25">
      <c r="A69" s="16" t="s">
        <v>82</v>
      </c>
      <c r="E69" s="28">
        <f>-2*(B67-B68)</f>
        <v>2.5340000000014697</v>
      </c>
      <c r="F69" s="29">
        <f>((D67*C67) - (D68*C68)) / (D67-D68)</f>
        <v>1.3768999999999991</v>
      </c>
      <c r="G69" s="30">
        <f>E69/F69</f>
        <v>1.8403660396553645</v>
      </c>
      <c r="H69" s="31">
        <f>ABS(D68-D67)</f>
        <v>2</v>
      </c>
      <c r="I69" s="29">
        <f>CHIDIST(G69,H69)</f>
        <v>0.39844611087232779</v>
      </c>
    </row>
    <row r="71" spans="1:9" ht="14.95" x14ac:dyDescent="0.25">
      <c r="A71" t="s">
        <v>27</v>
      </c>
      <c r="B71" s="15">
        <v>-4443.6540000000005</v>
      </c>
      <c r="C71" s="34">
        <v>1.5649</v>
      </c>
      <c r="D71">
        <v>50</v>
      </c>
    </row>
    <row r="72" spans="1:9" ht="14.95" x14ac:dyDescent="0.25">
      <c r="A72" t="s">
        <v>23</v>
      </c>
      <c r="B72" s="15">
        <v>-4441.2380000000003</v>
      </c>
      <c r="C72" s="34">
        <v>1.5848</v>
      </c>
      <c r="D72">
        <v>52</v>
      </c>
    </row>
    <row r="73" spans="1:9" ht="14.95" x14ac:dyDescent="0.25">
      <c r="A73" s="16" t="s">
        <v>83</v>
      </c>
      <c r="E73" s="28">
        <f>-2*(B71-B72)</f>
        <v>4.8320000000003347</v>
      </c>
      <c r="F73" s="29">
        <f>((D71*C71) - (D72*C72)) / (D71-D72)</f>
        <v>2.0822999999999965</v>
      </c>
      <c r="G73" s="30">
        <f>E73/F73</f>
        <v>2.3205109734429925</v>
      </c>
      <c r="H73" s="31">
        <f>ABS(D72-D71)</f>
        <v>2</v>
      </c>
      <c r="I73" s="29">
        <f>CHIDIST(G73,H73)</f>
        <v>0.3134060995563106</v>
      </c>
    </row>
    <row r="75" spans="1:9" x14ac:dyDescent="0.25">
      <c r="A75" t="s">
        <v>84</v>
      </c>
      <c r="B75" s="15">
        <v>-4448.4719999999998</v>
      </c>
      <c r="C75" s="34">
        <v>1.5791999999999999</v>
      </c>
      <c r="D75">
        <v>49</v>
      </c>
    </row>
    <row r="76" spans="1:9" x14ac:dyDescent="0.25">
      <c r="A76" t="s">
        <v>27</v>
      </c>
      <c r="B76" s="15">
        <v>-4443.6540000000005</v>
      </c>
      <c r="C76" s="34">
        <v>1.5649</v>
      </c>
      <c r="D76">
        <v>50</v>
      </c>
    </row>
    <row r="77" spans="1:9" x14ac:dyDescent="0.25">
      <c r="A77" s="16" t="s">
        <v>85</v>
      </c>
      <c r="E77" s="28">
        <f>-2*(B75-B76)</f>
        <v>9.635999999998603</v>
      </c>
      <c r="F77" s="29">
        <f>((D75*C75) - (D76*C76)) / (D75-D76)</f>
        <v>0.86420000000001096</v>
      </c>
      <c r="G77" s="30">
        <f>E77/F77</f>
        <v>11.150196713721916</v>
      </c>
      <c r="H77" s="31">
        <f>ABS(D76-D75)</f>
        <v>1</v>
      </c>
      <c r="I77" s="29">
        <f>CHIDIST(G77,H77)</f>
        <v>8.4022762892034259E-4</v>
      </c>
    </row>
    <row r="80" spans="1:9" x14ac:dyDescent="0.25">
      <c r="A80" s="16"/>
      <c r="G80" s="15"/>
    </row>
    <row r="83" spans="1:7" x14ac:dyDescent="0.25">
      <c r="A83" s="16"/>
      <c r="G83" s="15"/>
    </row>
    <row r="86" spans="1:7" x14ac:dyDescent="0.25">
      <c r="A86" s="16"/>
      <c r="G86" s="15"/>
    </row>
  </sheetData>
  <mergeCells count="4">
    <mergeCell ref="A1:D1"/>
    <mergeCell ref="E1:I1"/>
    <mergeCell ref="A2:A3"/>
    <mergeCell ref="B2:I2"/>
  </mergeCells>
  <pageMargins left="0.7" right="0.7" top="0.75" bottom="0.75" header="0.3" footer="0.3"/>
  <pageSetup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8"/>
  <sheetViews>
    <sheetView topLeftCell="A73" workbookViewId="0">
      <selection activeCell="O114" sqref="O114"/>
    </sheetView>
  </sheetViews>
  <sheetFormatPr defaultRowHeight="14.3" x14ac:dyDescent="0.25"/>
  <cols>
    <col min="1" max="1" width="10.125" bestFit="1" customWidth="1"/>
    <col min="2" max="2" width="10" bestFit="1" customWidth="1"/>
  </cols>
  <sheetData>
    <row r="2" spans="1:5" x14ac:dyDescent="0.25">
      <c r="A2" s="36" t="s">
        <v>58</v>
      </c>
      <c r="B2" t="s">
        <v>51</v>
      </c>
      <c r="C2" t="s">
        <v>48</v>
      </c>
      <c r="D2" t="s">
        <v>49</v>
      </c>
      <c r="E2" t="s">
        <v>50</v>
      </c>
    </row>
    <row r="3" spans="1:5" x14ac:dyDescent="0.25">
      <c r="A3" s="36" t="s">
        <v>0</v>
      </c>
      <c r="B3" s="35" t="s">
        <v>52</v>
      </c>
      <c r="C3" s="26">
        <v>3.222</v>
      </c>
      <c r="D3" s="26">
        <v>2.863</v>
      </c>
      <c r="E3" s="26">
        <v>2.5499999999999998</v>
      </c>
    </row>
    <row r="4" spans="1:5" x14ac:dyDescent="0.25">
      <c r="B4" s="35" t="s">
        <v>53</v>
      </c>
      <c r="C4" s="26">
        <v>1.915</v>
      </c>
      <c r="D4" s="26">
        <v>2.0720000000000001</v>
      </c>
      <c r="E4" s="26">
        <v>1.9610000000000001</v>
      </c>
    </row>
    <row r="5" spans="1:5" x14ac:dyDescent="0.25">
      <c r="B5" s="35" t="s">
        <v>54</v>
      </c>
      <c r="C5" s="26">
        <v>2.08</v>
      </c>
      <c r="D5" s="26">
        <v>2.133</v>
      </c>
      <c r="E5" s="26">
        <v>1.7509999999999999</v>
      </c>
    </row>
    <row r="6" spans="1:5" x14ac:dyDescent="0.25">
      <c r="B6" s="35" t="s">
        <v>55</v>
      </c>
      <c r="C6" s="26">
        <v>1.9750000000000001</v>
      </c>
      <c r="D6" s="26">
        <v>2.0979999999999999</v>
      </c>
      <c r="E6" s="26">
        <v>1.6779999999999999</v>
      </c>
    </row>
    <row r="7" spans="1:5" x14ac:dyDescent="0.25">
      <c r="B7" s="35" t="s">
        <v>56</v>
      </c>
      <c r="C7" s="26">
        <v>0.93100000000000005</v>
      </c>
      <c r="D7" s="26">
        <v>1.175</v>
      </c>
      <c r="E7" s="26">
        <v>1.0209999999999999</v>
      </c>
    </row>
    <row r="8" spans="1:5" x14ac:dyDescent="0.25">
      <c r="B8" s="35" t="s">
        <v>57</v>
      </c>
      <c r="C8" s="26">
        <v>1.4410000000000001</v>
      </c>
      <c r="D8" s="26">
        <v>1.512</v>
      </c>
      <c r="E8" s="26">
        <v>1.5229999999999999</v>
      </c>
    </row>
    <row r="17" spans="1:5" x14ac:dyDescent="0.25">
      <c r="A17" s="36" t="s">
        <v>62</v>
      </c>
      <c r="B17" t="s">
        <v>61</v>
      </c>
      <c r="C17" t="s">
        <v>48</v>
      </c>
      <c r="D17" t="s">
        <v>49</v>
      </c>
      <c r="E17" t="s">
        <v>50</v>
      </c>
    </row>
    <row r="18" spans="1:5" x14ac:dyDescent="0.25">
      <c r="A18" s="36" t="s">
        <v>0</v>
      </c>
      <c r="B18" s="35" t="s">
        <v>52</v>
      </c>
      <c r="C18" s="26">
        <v>16.077999999999999</v>
      </c>
      <c r="D18" s="26">
        <v>17.225000000000001</v>
      </c>
      <c r="E18" s="26">
        <v>17.756</v>
      </c>
    </row>
    <row r="19" spans="1:5" x14ac:dyDescent="0.25">
      <c r="B19" s="35" t="s">
        <v>53</v>
      </c>
      <c r="C19" s="26">
        <v>8.6720000000000006</v>
      </c>
      <c r="D19" s="26">
        <v>9.98</v>
      </c>
      <c r="E19" s="26">
        <v>10.433999999999999</v>
      </c>
    </row>
    <row r="20" spans="1:5" x14ac:dyDescent="0.25">
      <c r="B20" s="35" t="s">
        <v>54</v>
      </c>
      <c r="C20" s="26">
        <v>11.978</v>
      </c>
      <c r="D20" s="26">
        <v>12.468</v>
      </c>
      <c r="E20" s="26">
        <v>13.041</v>
      </c>
    </row>
    <row r="21" spans="1:5" x14ac:dyDescent="0.25">
      <c r="B21" s="35" t="s">
        <v>55</v>
      </c>
      <c r="C21" s="26">
        <v>-3.0339999999999998</v>
      </c>
      <c r="D21" s="26">
        <v>-3.21</v>
      </c>
      <c r="E21" s="26">
        <v>-2.72</v>
      </c>
    </row>
    <row r="22" spans="1:5" x14ac:dyDescent="0.25">
      <c r="B22" s="35" t="s">
        <v>56</v>
      </c>
      <c r="C22" s="26">
        <v>-1.288</v>
      </c>
      <c r="D22" s="26">
        <v>-1.663</v>
      </c>
      <c r="E22" s="26">
        <v>-1.246</v>
      </c>
    </row>
    <row r="23" spans="1:5" x14ac:dyDescent="0.25">
      <c r="B23" s="35" t="s">
        <v>57</v>
      </c>
      <c r="C23" s="26">
        <v>-2.871</v>
      </c>
      <c r="D23" s="26">
        <v>-2.4140000000000001</v>
      </c>
      <c r="E23" s="26">
        <v>-2.0870000000000002</v>
      </c>
    </row>
    <row r="24" spans="1:5" x14ac:dyDescent="0.25">
      <c r="B24" s="35"/>
    </row>
    <row r="25" spans="1:5" x14ac:dyDescent="0.25">
      <c r="B25" s="35"/>
    </row>
    <row r="26" spans="1:5" x14ac:dyDescent="0.25">
      <c r="B26" s="35"/>
    </row>
    <row r="27" spans="1:5" x14ac:dyDescent="0.25">
      <c r="B27" s="35"/>
    </row>
    <row r="28" spans="1:5" x14ac:dyDescent="0.25">
      <c r="B28" s="35"/>
    </row>
    <row r="29" spans="1:5" x14ac:dyDescent="0.25">
      <c r="B29" s="35"/>
    </row>
    <row r="30" spans="1:5" x14ac:dyDescent="0.25">
      <c r="B30" s="35"/>
    </row>
    <row r="31" spans="1:5" x14ac:dyDescent="0.25">
      <c r="B31" s="35"/>
    </row>
    <row r="32" spans="1:5" x14ac:dyDescent="0.25">
      <c r="A32" s="36" t="s">
        <v>74</v>
      </c>
      <c r="B32" t="s">
        <v>61</v>
      </c>
      <c r="C32" t="s">
        <v>48</v>
      </c>
      <c r="D32" t="s">
        <v>49</v>
      </c>
      <c r="E32" t="s">
        <v>50</v>
      </c>
    </row>
    <row r="33" spans="1:5" x14ac:dyDescent="0.25">
      <c r="A33" s="36" t="s">
        <v>0</v>
      </c>
      <c r="B33" s="35" t="s">
        <v>52</v>
      </c>
      <c r="C33">
        <v>16.09</v>
      </c>
      <c r="D33">
        <v>16.425000000000001</v>
      </c>
      <c r="E33">
        <v>16.425000000000001</v>
      </c>
    </row>
    <row r="34" spans="1:5" x14ac:dyDescent="0.25">
      <c r="B34" s="35" t="s">
        <v>53</v>
      </c>
      <c r="C34">
        <v>8.6739999999999995</v>
      </c>
      <c r="D34">
        <v>9.4130000000000003</v>
      </c>
      <c r="E34">
        <v>9.4130000000000003</v>
      </c>
    </row>
    <row r="35" spans="1:5" x14ac:dyDescent="0.25">
      <c r="B35" s="35" t="s">
        <v>54</v>
      </c>
      <c r="C35">
        <v>11.95</v>
      </c>
      <c r="D35">
        <v>11.95</v>
      </c>
      <c r="E35">
        <v>11.95</v>
      </c>
    </row>
    <row r="36" spans="1:5" x14ac:dyDescent="0.25">
      <c r="B36" s="35" t="s">
        <v>55</v>
      </c>
      <c r="C36">
        <v>-3.024</v>
      </c>
      <c r="D36">
        <v>-3.7440000000000002</v>
      </c>
      <c r="E36">
        <v>-3.7440000000000002</v>
      </c>
    </row>
    <row r="37" spans="1:5" x14ac:dyDescent="0.25">
      <c r="B37" s="35" t="s">
        <v>56</v>
      </c>
      <c r="C37">
        <v>-1.2150000000000001</v>
      </c>
      <c r="D37">
        <v>-1.802</v>
      </c>
      <c r="E37">
        <v>-1.802</v>
      </c>
    </row>
    <row r="38" spans="1:5" x14ac:dyDescent="0.25">
      <c r="B38" s="35" t="s">
        <v>57</v>
      </c>
      <c r="C38">
        <v>-2.8540000000000001</v>
      </c>
      <c r="D38">
        <v>-2.8540000000000001</v>
      </c>
      <c r="E38">
        <v>-2.8540000000000001</v>
      </c>
    </row>
    <row r="39" spans="1:5" x14ac:dyDescent="0.25">
      <c r="B39" s="35"/>
    </row>
    <row r="40" spans="1:5" x14ac:dyDescent="0.25">
      <c r="B40" s="35"/>
    </row>
    <row r="41" spans="1:5" x14ac:dyDescent="0.25">
      <c r="B41" s="35"/>
    </row>
    <row r="42" spans="1:5" x14ac:dyDescent="0.25">
      <c r="B42" s="35"/>
    </row>
    <row r="43" spans="1:5" x14ac:dyDescent="0.25">
      <c r="B43" s="35"/>
    </row>
    <row r="44" spans="1:5" x14ac:dyDescent="0.25">
      <c r="B44" s="35"/>
    </row>
    <row r="45" spans="1:5" x14ac:dyDescent="0.25">
      <c r="B45" s="35"/>
    </row>
    <row r="46" spans="1:5" x14ac:dyDescent="0.25">
      <c r="B46" s="35"/>
    </row>
    <row r="47" spans="1:5" x14ac:dyDescent="0.25">
      <c r="A47" s="36" t="s">
        <v>74</v>
      </c>
      <c r="B47" s="37" t="s">
        <v>80</v>
      </c>
      <c r="C47" t="s">
        <v>48</v>
      </c>
      <c r="D47" t="s">
        <v>49</v>
      </c>
      <c r="E47" t="s">
        <v>50</v>
      </c>
    </row>
    <row r="48" spans="1:5" x14ac:dyDescent="0.25">
      <c r="A48" s="36" t="s">
        <v>0</v>
      </c>
      <c r="B48" s="35" t="s">
        <v>52</v>
      </c>
      <c r="C48" s="26">
        <v>0.186</v>
      </c>
      <c r="D48" s="26">
        <v>0.57699999999999996</v>
      </c>
      <c r="E48" s="26">
        <v>0.52100000000000002</v>
      </c>
    </row>
    <row r="49" spans="1:5" x14ac:dyDescent="0.25">
      <c r="B49" s="35" t="s">
        <v>53</v>
      </c>
      <c r="C49" s="26">
        <v>8.6920000000000002</v>
      </c>
      <c r="D49" s="26">
        <v>5.8680000000000003</v>
      </c>
      <c r="E49" s="26">
        <v>5.1619999999999999</v>
      </c>
    </row>
    <row r="50" spans="1:5" x14ac:dyDescent="0.25">
      <c r="B50" s="35" t="s">
        <v>54</v>
      </c>
      <c r="C50" s="26">
        <v>2.4900000000000002</v>
      </c>
      <c r="D50" s="26">
        <v>2.169</v>
      </c>
      <c r="E50" s="26">
        <v>2.2999999999999998</v>
      </c>
    </row>
    <row r="51" spans="1:5" x14ac:dyDescent="0.25">
      <c r="B51" s="35" t="s">
        <v>55</v>
      </c>
      <c r="C51" s="26">
        <v>7.1740000000000004</v>
      </c>
      <c r="D51" s="26">
        <v>6.758</v>
      </c>
      <c r="E51" s="26">
        <v>6.6159999999999997</v>
      </c>
    </row>
    <row r="52" spans="1:5" x14ac:dyDescent="0.25">
      <c r="B52" s="35" t="s">
        <v>56</v>
      </c>
      <c r="C52" s="26">
        <v>1.8360000000000001</v>
      </c>
      <c r="D52" s="26">
        <v>4.6959999999999997</v>
      </c>
      <c r="E52" s="26">
        <v>2.93</v>
      </c>
    </row>
    <row r="53" spans="1:5" x14ac:dyDescent="0.25">
      <c r="B53" s="35" t="s">
        <v>57</v>
      </c>
      <c r="C53" s="26">
        <v>1.704</v>
      </c>
      <c r="D53" s="26">
        <v>1.089</v>
      </c>
      <c r="E53" s="26">
        <v>0.78</v>
      </c>
    </row>
    <row r="55" spans="1:5" x14ac:dyDescent="0.25">
      <c r="B55" s="37"/>
    </row>
    <row r="56" spans="1:5" x14ac:dyDescent="0.25">
      <c r="B56" s="37"/>
    </row>
    <row r="57" spans="1:5" x14ac:dyDescent="0.25">
      <c r="B57" s="37"/>
    </row>
    <row r="61" spans="1:5" x14ac:dyDescent="0.25">
      <c r="B61" s="37"/>
    </row>
    <row r="63" spans="1:5" x14ac:dyDescent="0.25">
      <c r="A63" s="36" t="s">
        <v>81</v>
      </c>
      <c r="B63" s="37" t="s">
        <v>80</v>
      </c>
      <c r="C63" t="s">
        <v>48</v>
      </c>
      <c r="D63" t="s">
        <v>49</v>
      </c>
      <c r="E63" t="s">
        <v>50</v>
      </c>
    </row>
    <row r="64" spans="1:5" x14ac:dyDescent="0.25">
      <c r="A64" s="36" t="s">
        <v>0</v>
      </c>
      <c r="B64" s="35" t="s">
        <v>52</v>
      </c>
      <c r="C64">
        <v>0.28499999999999998</v>
      </c>
      <c r="D64">
        <v>0.53900000000000003</v>
      </c>
      <c r="E64">
        <v>0.53900000000000003</v>
      </c>
    </row>
    <row r="65" spans="1:5" x14ac:dyDescent="0.25">
      <c r="B65" s="35" t="s">
        <v>53</v>
      </c>
      <c r="C65">
        <v>8.5619999999999994</v>
      </c>
      <c r="D65">
        <v>5.5919999999999996</v>
      </c>
      <c r="E65">
        <v>5.5919999999999996</v>
      </c>
    </row>
    <row r="66" spans="1:5" x14ac:dyDescent="0.25">
      <c r="B66" s="35" t="s">
        <v>54</v>
      </c>
      <c r="C66">
        <v>2.3119999999999998</v>
      </c>
      <c r="D66">
        <v>2.3119999999999998</v>
      </c>
      <c r="E66">
        <v>2.3119999999999998</v>
      </c>
    </row>
    <row r="67" spans="1:5" x14ac:dyDescent="0.25">
      <c r="B67" s="35" t="s">
        <v>55</v>
      </c>
      <c r="C67">
        <v>7.1390000000000002</v>
      </c>
      <c r="D67">
        <v>6.6859999999999999</v>
      </c>
      <c r="E67">
        <v>6.6859999999999999</v>
      </c>
    </row>
    <row r="68" spans="1:5" x14ac:dyDescent="0.25">
      <c r="B68" s="35" t="s">
        <v>56</v>
      </c>
      <c r="C68">
        <v>1.829</v>
      </c>
      <c r="D68">
        <v>4.7050000000000001</v>
      </c>
      <c r="E68">
        <v>2.9079999999999999</v>
      </c>
    </row>
    <row r="69" spans="1:5" x14ac:dyDescent="0.25">
      <c r="B69" s="35" t="s">
        <v>57</v>
      </c>
      <c r="C69">
        <v>1.6639999999999999</v>
      </c>
      <c r="D69">
        <v>0.95699999999999996</v>
      </c>
      <c r="E69">
        <v>0.95699999999999996</v>
      </c>
    </row>
    <row r="80" spans="1:5" x14ac:dyDescent="0.25">
      <c r="A80" s="36" t="s">
        <v>86</v>
      </c>
      <c r="B80" t="s">
        <v>51</v>
      </c>
      <c r="C80" t="s">
        <v>48</v>
      </c>
      <c r="D80" t="s">
        <v>49</v>
      </c>
      <c r="E80" t="s">
        <v>50</v>
      </c>
    </row>
    <row r="81" spans="1:5" x14ac:dyDescent="0.25">
      <c r="A81" s="36" t="s">
        <v>0</v>
      </c>
      <c r="B81" s="35" t="s">
        <v>52</v>
      </c>
      <c r="C81">
        <v>3.2290000000000001</v>
      </c>
      <c r="D81">
        <v>2.7040000000000002</v>
      </c>
      <c r="E81">
        <v>2.7040000000000002</v>
      </c>
    </row>
    <row r="82" spans="1:5" x14ac:dyDescent="0.25">
      <c r="B82" s="35" t="s">
        <v>53</v>
      </c>
      <c r="C82">
        <v>1.9930000000000001</v>
      </c>
      <c r="D82">
        <v>1.9930000000000001</v>
      </c>
      <c r="E82">
        <v>1.9930000000000001</v>
      </c>
    </row>
    <row r="83" spans="1:5" x14ac:dyDescent="0.25">
      <c r="B83" s="35" t="s">
        <v>54</v>
      </c>
      <c r="C83">
        <v>2.0289999999999999</v>
      </c>
      <c r="D83">
        <v>2.0289999999999999</v>
      </c>
      <c r="E83">
        <v>2.0289999999999999</v>
      </c>
    </row>
    <row r="84" spans="1:5" x14ac:dyDescent="0.25">
      <c r="B84" s="35" t="s">
        <v>55</v>
      </c>
      <c r="C84">
        <v>1.9390000000000001</v>
      </c>
      <c r="D84">
        <v>1.9390000000000001</v>
      </c>
      <c r="E84">
        <v>1.9390000000000001</v>
      </c>
    </row>
    <row r="85" spans="1:5" x14ac:dyDescent="0.25">
      <c r="B85" s="35" t="s">
        <v>56</v>
      </c>
      <c r="C85">
        <v>0.98599999999999999</v>
      </c>
      <c r="D85">
        <v>0.98599999999999999</v>
      </c>
      <c r="E85">
        <v>0.98599999999999999</v>
      </c>
    </row>
    <row r="86" spans="1:5" x14ac:dyDescent="0.25">
      <c r="B86" s="35" t="s">
        <v>57</v>
      </c>
      <c r="C86">
        <v>1.508</v>
      </c>
      <c r="D86">
        <v>1.508</v>
      </c>
      <c r="E86">
        <v>1.508</v>
      </c>
    </row>
    <row r="95" spans="1:5" x14ac:dyDescent="0.25">
      <c r="A95" s="36" t="s">
        <v>86</v>
      </c>
      <c r="B95" t="s">
        <v>61</v>
      </c>
      <c r="C95" t="s">
        <v>48</v>
      </c>
      <c r="D95" t="s">
        <v>49</v>
      </c>
      <c r="E95" t="s">
        <v>50</v>
      </c>
    </row>
    <row r="96" spans="1:5" x14ac:dyDescent="0.25">
      <c r="A96" s="36" t="s">
        <v>0</v>
      </c>
      <c r="B96" s="35" t="s">
        <v>52</v>
      </c>
      <c r="C96">
        <v>16.099</v>
      </c>
      <c r="D96">
        <v>16.428000000000001</v>
      </c>
      <c r="E96">
        <v>16.428000000000001</v>
      </c>
    </row>
    <row r="97" spans="1:5" x14ac:dyDescent="0.25">
      <c r="B97" s="35" t="s">
        <v>53</v>
      </c>
      <c r="C97">
        <v>8.6809999999999992</v>
      </c>
      <c r="D97">
        <v>9.423</v>
      </c>
      <c r="E97">
        <v>9.423</v>
      </c>
    </row>
    <row r="98" spans="1:5" x14ac:dyDescent="0.25">
      <c r="B98" s="35" t="s">
        <v>54</v>
      </c>
      <c r="C98">
        <v>11.956</v>
      </c>
      <c r="D98">
        <v>11.956</v>
      </c>
      <c r="E98">
        <v>11.956</v>
      </c>
    </row>
    <row r="99" spans="1:5" x14ac:dyDescent="0.25">
      <c r="B99" s="35" t="s">
        <v>55</v>
      </c>
      <c r="C99">
        <v>-3.0179999999999998</v>
      </c>
      <c r="D99">
        <v>-3.7370000000000001</v>
      </c>
      <c r="E99">
        <v>-3.7370000000000001</v>
      </c>
    </row>
    <row r="100" spans="1:5" x14ac:dyDescent="0.25">
      <c r="B100" s="35" t="s">
        <v>56</v>
      </c>
      <c r="C100">
        <v>-1.21</v>
      </c>
      <c r="D100">
        <v>-1.7909999999999999</v>
      </c>
      <c r="E100">
        <v>-1.7909999999999999</v>
      </c>
    </row>
    <row r="101" spans="1:5" x14ac:dyDescent="0.25">
      <c r="B101" s="35" t="s">
        <v>57</v>
      </c>
      <c r="C101">
        <v>-2.847</v>
      </c>
      <c r="D101">
        <v>-2.847</v>
      </c>
      <c r="E101">
        <v>-2.847</v>
      </c>
    </row>
    <row r="112" spans="1:5" x14ac:dyDescent="0.25">
      <c r="A112" s="36" t="s">
        <v>81</v>
      </c>
      <c r="B112" s="37" t="s">
        <v>80</v>
      </c>
      <c r="C112" t="s">
        <v>48</v>
      </c>
      <c r="D112" t="s">
        <v>49</v>
      </c>
      <c r="E112" t="s">
        <v>50</v>
      </c>
    </row>
    <row r="113" spans="1:5" x14ac:dyDescent="0.25">
      <c r="A113" s="36" t="s">
        <v>0</v>
      </c>
      <c r="B113" s="35" t="s">
        <v>52</v>
      </c>
      <c r="C113">
        <v>0.35099999999999998</v>
      </c>
      <c r="D113">
        <v>0.56200000000000006</v>
      </c>
      <c r="E113">
        <v>0.56200000000000006</v>
      </c>
    </row>
    <row r="114" spans="1:5" x14ac:dyDescent="0.25">
      <c r="B114" s="35" t="s">
        <v>53</v>
      </c>
      <c r="C114">
        <v>8.5060000000000002</v>
      </c>
      <c r="D114">
        <v>5.5629999999999997</v>
      </c>
      <c r="E114">
        <v>5.5629999999999997</v>
      </c>
    </row>
    <row r="115" spans="1:5" x14ac:dyDescent="0.25">
      <c r="B115" s="35" t="s">
        <v>54</v>
      </c>
      <c r="C115">
        <v>2.2879999999999998</v>
      </c>
      <c r="D115">
        <v>2.2879999999999998</v>
      </c>
      <c r="E115">
        <v>2.2879999999999998</v>
      </c>
    </row>
    <row r="116" spans="1:5" x14ac:dyDescent="0.25">
      <c r="B116" s="35" t="s">
        <v>55</v>
      </c>
      <c r="C116">
        <v>7.1340000000000003</v>
      </c>
      <c r="D116">
        <v>6.694</v>
      </c>
      <c r="E116">
        <v>6.694</v>
      </c>
    </row>
    <row r="117" spans="1:5" x14ac:dyDescent="0.25">
      <c r="B117" s="35" t="s">
        <v>56</v>
      </c>
      <c r="C117">
        <v>1.825</v>
      </c>
      <c r="D117">
        <v>4.7050000000000001</v>
      </c>
      <c r="E117">
        <v>2.9209999999999998</v>
      </c>
    </row>
    <row r="118" spans="1:5" x14ac:dyDescent="0.25">
      <c r="B118" s="35" t="s">
        <v>57</v>
      </c>
      <c r="C118">
        <v>1.6559999999999999</v>
      </c>
      <c r="D118">
        <v>0.94199999999999995</v>
      </c>
      <c r="E118">
        <v>0.94199999999999995</v>
      </c>
    </row>
  </sheetData>
  <sortState ref="O126:Q143">
    <sortCondition ref="P126:P143"/>
    <sortCondition ref="O126:O14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 Model Fit</vt:lpstr>
      <vt:lpstr>MLR Comparisons</vt:lpstr>
      <vt:lpstr>Figures</vt:lpstr>
    </vt:vector>
  </TitlesOfParts>
  <Company>UNL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</cp:lastModifiedBy>
  <dcterms:created xsi:type="dcterms:W3CDTF">2008-09-24T02:55:16Z</dcterms:created>
  <dcterms:modified xsi:type="dcterms:W3CDTF">2018-10-30T14:41:46Z</dcterms:modified>
</cp:coreProperties>
</file>