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65" windowWidth="16200" windowHeight="10950" tabRatio="749" activeTab="4"/>
  </bookViews>
  <sheets>
    <sheet name="Item Means" sheetId="3" r:id="rId1"/>
    <sheet name="Examples" sheetId="1" r:id="rId2"/>
    <sheet name="IFA to IRT" sheetId="4" r:id="rId3"/>
    <sheet name="-2LL Comparisons" sheetId="9" r:id="rId4"/>
    <sheet name="Example Table 1" sheetId="14" r:id="rId5"/>
    <sheet name="Item Difficulty Distributions" sheetId="2" r:id="rId6"/>
    <sheet name="ICCs" sheetId="13" r:id="rId7"/>
    <sheet name="Figure 1 Info to Reliability" sheetId="12" r:id="rId8"/>
  </sheet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" i="12" l="1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3" i="12"/>
  <c r="I8" i="4"/>
  <c r="H8" i="4"/>
  <c r="J8" i="4"/>
  <c r="F8" i="4"/>
  <c r="E9" i="4"/>
  <c r="E10" i="4"/>
  <c r="E11" i="4"/>
  <c r="E12" i="4"/>
  <c r="E13" i="4"/>
  <c r="E14" i="4"/>
  <c r="E8" i="4"/>
  <c r="F7" i="9"/>
  <c r="E9" i="1"/>
  <c r="E8" i="1"/>
  <c r="F8" i="1"/>
  <c r="F24" i="12"/>
  <c r="F25" i="12"/>
  <c r="F26" i="12"/>
  <c r="F27" i="12"/>
  <c r="F28" i="12"/>
  <c r="F29" i="12"/>
  <c r="F30" i="12"/>
  <c r="F31" i="12"/>
  <c r="F32" i="12"/>
  <c r="I9" i="4"/>
  <c r="I10" i="4"/>
  <c r="I11" i="4"/>
  <c r="I12" i="4"/>
  <c r="I13" i="4"/>
  <c r="I14" i="4"/>
  <c r="H9" i="4"/>
  <c r="H10" i="4"/>
  <c r="J10" i="4"/>
  <c r="H11" i="4"/>
  <c r="J11" i="4"/>
  <c r="H12" i="4"/>
  <c r="J12" i="4"/>
  <c r="H13" i="4"/>
  <c r="J13" i="4"/>
  <c r="H14" i="4"/>
  <c r="J14" i="4"/>
  <c r="E4" i="2"/>
  <c r="E5" i="2"/>
  <c r="E8" i="2"/>
  <c r="E7" i="2"/>
  <c r="E6" i="2"/>
  <c r="E3" i="2"/>
  <c r="E9" i="2"/>
  <c r="D6" i="9"/>
  <c r="D5" i="9"/>
  <c r="F9" i="4"/>
  <c r="F10" i="4"/>
  <c r="F11" i="4"/>
  <c r="F12" i="4"/>
  <c r="F13" i="4"/>
  <c r="F14" i="4"/>
  <c r="J9" i="4"/>
  <c r="F9" i="1"/>
  <c r="E5" i="1"/>
  <c r="F5" i="1"/>
  <c r="E4" i="1"/>
  <c r="F4" i="1"/>
  <c r="G4" i="1"/>
  <c r="E7" i="9"/>
  <c r="G7" i="9"/>
</calcChain>
</file>

<file path=xl/comments1.xml><?xml version="1.0" encoding="utf-8"?>
<comments xmlns="http://schemas.openxmlformats.org/spreadsheetml/2006/main">
  <authors>
    <author>Lesa Hoffman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Lesa Hoffman:</t>
        </r>
        <r>
          <rPr>
            <sz val="9"/>
            <color indexed="81"/>
            <rFont val="Tahoma"/>
            <charset val="1"/>
          </rPr>
          <t xml:space="preserve">
Enter 3.29 if ML Logit, enter 1.00 if ML or WLSMV Probit</t>
        </r>
      </text>
    </comment>
    <comment ref="E7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loading*SD(Theta)</t>
        </r>
      </text>
    </comment>
    <comment ref="F7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threshold-loading*mean(Theta) /
 loading*SD(Theta) </t>
        </r>
      </text>
    </comment>
    <comment ref="H7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= (unstandardized loading *SD(Theta)) / SD(Y)
Var(Y) = (loading^2 * theta variance) + error variance
error variance is 3.29 in a logit model or 1.00 in probit model)</t>
        </r>
      </text>
    </comment>
    <comment ref="I7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= unstandarized threshold / SD(Y)
Var(Y) = (loading^2 * theta variance) + error variance 
(error variance is 3.29 in a logit model, 1.00 in probit model)</t>
        </r>
      </text>
    </comment>
    <comment ref="J7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standardized loading squared</t>
        </r>
      </text>
    </comment>
  </commentList>
</comments>
</file>

<file path=xl/comments2.xml><?xml version="1.0" encoding="utf-8"?>
<comments xmlns="http://schemas.openxmlformats.org/spreadsheetml/2006/main">
  <authors>
    <author>Lesa Hoffman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as labeled by Mplus, meaning parameters "free" to be not 0</t>
        </r>
      </text>
    </comment>
    <comment ref="D3" authorId="0">
      <text>
        <r>
          <rPr>
            <b/>
            <sz val="8"/>
            <color indexed="81"/>
            <rFont val="Tahoma"/>
            <charset val="1"/>
          </rPr>
          <t>Lesa Hoffman:</t>
        </r>
        <r>
          <rPr>
            <sz val="8"/>
            <color indexed="81"/>
            <rFont val="Tahoma"/>
            <charset val="1"/>
          </rPr>
          <t xml:space="preserve">
Is calculated for Mplus models, but fill this in for SAS NLMIXED models</t>
        </r>
      </text>
    </comment>
  </commentList>
</comments>
</file>

<file path=xl/sharedStrings.xml><?xml version="1.0" encoding="utf-8"?>
<sst xmlns="http://schemas.openxmlformats.org/spreadsheetml/2006/main" count="118" uniqueCount="85">
  <si>
    <t>DIA1</t>
  </si>
  <si>
    <t>DIA2</t>
  </si>
  <si>
    <t>DIA3</t>
  </si>
  <si>
    <t>DIA4</t>
  </si>
  <si>
    <t>DIA5</t>
  </si>
  <si>
    <t>DIA6</t>
  </si>
  <si>
    <t>DIA7</t>
  </si>
  <si>
    <t>Theta</t>
  </si>
  <si>
    <t>Item</t>
  </si>
  <si>
    <t>Unstandardized</t>
  </si>
  <si>
    <t>Loading</t>
  </si>
  <si>
    <t>Thresh</t>
  </si>
  <si>
    <t>pred a</t>
  </si>
  <si>
    <t>pred b</t>
  </si>
  <si>
    <t>R2</t>
  </si>
  <si>
    <t>Info</t>
  </si>
  <si>
    <t>Reliability</t>
  </si>
  <si>
    <t>Difficulty</t>
  </si>
  <si>
    <t>7. Telephone</t>
  </si>
  <si>
    <t>2. Bedmaking</t>
  </si>
  <si>
    <t>3. Cooking</t>
  </si>
  <si>
    <t>6. Banking</t>
  </si>
  <si>
    <t>5. Getting around</t>
  </si>
  <si>
    <t>4. Shopping</t>
  </si>
  <si>
    <t>1. Housework</t>
  </si>
  <si>
    <t>Item 1</t>
  </si>
  <si>
    <t>Binary Example</t>
  </si>
  <si>
    <t>0=needs help</t>
  </si>
  <si>
    <t>1=no help</t>
  </si>
  <si>
    <t>Binary Model</t>
  </si>
  <si>
    <t>Calculated IRT</t>
  </si>
  <si>
    <t>Calculated STDYX</t>
  </si>
  <si>
    <t>vs. Binary 2PL</t>
  </si>
  <si>
    <t>Binary 1PL</t>
  </si>
  <si>
    <t>Binary 2PL</t>
  </si>
  <si>
    <t>LL*-2</t>
  </si>
  <si>
    <t>Model</t>
  </si>
  <si>
    <t>Factor Mean</t>
  </si>
  <si>
    <t>Factor Variance</t>
  </si>
  <si>
    <t>FILL IN</t>
  </si>
  <si>
    <t>CALCULATED</t>
  </si>
  <si>
    <t>DF 
Diff</t>
  </si>
  <si>
    <t>Exact p 
Value</t>
  </si>
  <si>
    <t>Pred 
Logit</t>
  </si>
  <si>
    <t>Logit 
to Prob</t>
  </si>
  <si>
    <t>Threshold</t>
  </si>
  <si>
    <t>IFA
Loading</t>
  </si>
  <si>
    <t>IRT b</t>
  </si>
  <si>
    <t>IRT a</t>
  </si>
  <si>
    <t>Error Variance</t>
  </si>
  <si>
    <t>Model
H0 LL</t>
  </si>
  <si>
    <t># Free
Parms</t>
  </si>
  <si>
    <t>p(y=1) if Theta = 0</t>
  </si>
  <si>
    <t>0 vs 1</t>
  </si>
  <si>
    <t>1 vs 1</t>
  </si>
  <si>
    <t>2 vs 1</t>
  </si>
  <si>
    <t>3 vs 1</t>
  </si>
  <si>
    <t>4 vs 1</t>
  </si>
  <si>
    <t>5 vs 1</t>
  </si>
  <si>
    <t>6 vs 1</t>
  </si>
  <si>
    <t>Example for Binary Model (was estimated in ML logit)</t>
  </si>
  <si>
    <t>Test Information</t>
  </si>
  <si>
    <t>Item 2</t>
  </si>
  <si>
    <t>Item 3</t>
  </si>
  <si>
    <t>Item 4</t>
  </si>
  <si>
    <t>Item 5</t>
  </si>
  <si>
    <t>Item 6</t>
  </si>
  <si>
    <t>Item 7</t>
  </si>
  <si>
    <t>BINARY ITEMS</t>
  </si>
  <si>
    <t>IFA 
Intercept</t>
  </si>
  <si>
    <t>Models:
Fewer in Row 1
More in Row 2</t>
  </si>
  <si>
    <t>Test of -2ΔLL Difference</t>
  </si>
  <si>
    <t>Diff in
-2*LL</t>
  </si>
  <si>
    <t>Estimate</t>
  </si>
  <si>
    <t>SE</t>
  </si>
  <si>
    <t>Discrimination</t>
  </si>
  <si>
    <t>1. Housework (cleaning and laundry)</t>
  </si>
  <si>
    <t>4. Everyday shopping</t>
  </si>
  <si>
    <t>5. Getting to places outside of walking distance</t>
  </si>
  <si>
    <t>6. Handling banking and other business</t>
  </si>
  <si>
    <t>7. Using the telephone</t>
  </si>
  <si>
    <t>IFA Parameters</t>
  </si>
  <si>
    <t>IRT Parameters</t>
  </si>
  <si>
    <t>Slope Parameters</t>
  </si>
  <si>
    <t>Location Parameters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</si>
</sst>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164" formatCode="0.000"/>
    <numFmt numFmtId="165" formatCode="0.0000"/>
    <numFmt numFmtId="166" formatCode="0.0"/>
    <numFmt numFmtId="167" formatCode="0.0000000"/>
    <numFmt numFmtId="168" formatCode="#,##0.000"/>
  </numFmts>
  <fonts count="20" x14ac:knownFonts="1"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74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2" fontId="0" fillId="0" borderId="0" xfId="0" applyNumberFormat="1"/>
    <xf numFmtId="0" fontId="2" fillId="0" borderId="0" xfId="1"/>
    <xf numFmtId="0" fontId="1" fillId="0" borderId="0" xfId="1" applyFont="1"/>
    <xf numFmtId="0" fontId="1" fillId="0" borderId="0" xfId="1" applyFont="1" applyAlignment="1">
      <alignment horizontal="center"/>
    </xf>
    <xf numFmtId="164" fontId="2" fillId="0" borderId="0" xfId="1" applyNumberFormat="1" applyAlignment="1">
      <alignment horizontal="right"/>
    </xf>
    <xf numFmtId="0" fontId="1" fillId="0" borderId="0" xfId="1" applyFont="1" applyFill="1" applyAlignment="1">
      <alignment horizontal="center"/>
    </xf>
    <xf numFmtId="165" fontId="0" fillId="0" borderId="0" xfId="0" applyNumberFormat="1"/>
    <xf numFmtId="0" fontId="13" fillId="0" borderId="0" xfId="0" applyFont="1" applyAlignment="1">
      <alignment horizontal="center"/>
    </xf>
    <xf numFmtId="166" fontId="0" fillId="0" borderId="0" xfId="0" applyNumberFormat="1"/>
    <xf numFmtId="0" fontId="14" fillId="0" borderId="0" xfId="0" applyFont="1" applyAlignment="1">
      <alignment horizontal="center"/>
    </xf>
    <xf numFmtId="0" fontId="12" fillId="0" borderId="0" xfId="2"/>
    <xf numFmtId="167" fontId="12" fillId="0" borderId="0" xfId="2" applyNumberFormat="1"/>
    <xf numFmtId="164" fontId="12" fillId="0" borderId="0" xfId="2" applyNumberFormat="1"/>
    <xf numFmtId="0" fontId="12" fillId="0" borderId="0" xfId="2" applyAlignment="1">
      <alignment horizontal="left" indent="2"/>
    </xf>
    <xf numFmtId="0" fontId="15" fillId="0" borderId="0" xfId="2" applyFont="1" applyAlignment="1">
      <alignment horizontal="center"/>
    </xf>
    <xf numFmtId="167" fontId="15" fillId="0" borderId="0" xfId="2" applyNumberFormat="1" applyFont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0" borderId="0" xfId="1" applyFont="1" applyFill="1"/>
    <xf numFmtId="0" fontId="2" fillId="0" borderId="0" xfId="1" applyFont="1" applyFill="1" applyAlignment="1">
      <alignment horizontal="right"/>
    </xf>
    <xf numFmtId="0" fontId="2" fillId="0" borderId="0" xfId="1" applyFill="1"/>
    <xf numFmtId="0" fontId="1" fillId="0" borderId="1" xfId="1" applyFont="1" applyFill="1" applyBorder="1"/>
    <xf numFmtId="0" fontId="15" fillId="0" borderId="1" xfId="0" applyFont="1" applyFill="1" applyBorder="1" applyAlignment="1">
      <alignment horizontal="center"/>
    </xf>
    <xf numFmtId="164" fontId="2" fillId="0" borderId="0" xfId="1" applyNumberFormat="1" applyFill="1"/>
    <xf numFmtId="164" fontId="2" fillId="0" borderId="0" xfId="1" applyNumberFormat="1" applyFill="1" applyAlignment="1">
      <alignment horizontal="right"/>
    </xf>
    <xf numFmtId="0" fontId="2" fillId="0" borderId="1" xfId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 wrapText="1"/>
    </xf>
    <xf numFmtId="168" fontId="15" fillId="0" borderId="2" xfId="2" applyNumberFormat="1" applyFont="1" applyFill="1" applyBorder="1" applyAlignment="1">
      <alignment horizontal="center" vertical="center" wrapText="1"/>
    </xf>
    <xf numFmtId="167" fontId="15" fillId="0" borderId="2" xfId="2" applyNumberFormat="1" applyFont="1" applyBorder="1" applyAlignment="1">
      <alignment horizontal="center" vertical="center" wrapText="1"/>
    </xf>
    <xf numFmtId="0" fontId="12" fillId="0" borderId="0" xfId="0" applyFont="1"/>
    <xf numFmtId="0" fontId="15" fillId="0" borderId="1" xfId="0" applyFont="1" applyBorder="1" applyAlignment="1">
      <alignment horizontal="center"/>
    </xf>
    <xf numFmtId="164" fontId="12" fillId="0" borderId="0" xfId="0" applyNumberFormat="1" applyFont="1"/>
    <xf numFmtId="0" fontId="16" fillId="0" borderId="1" xfId="1" applyFont="1" applyBorder="1" applyAlignment="1">
      <alignment horizontal="center"/>
    </xf>
    <xf numFmtId="6" fontId="17" fillId="0" borderId="0" xfId="1" applyNumberFormat="1" applyFont="1"/>
    <xf numFmtId="2" fontId="12" fillId="0" borderId="0" xfId="0" applyNumberFormat="1" applyFont="1"/>
    <xf numFmtId="164" fontId="11" fillId="0" borderId="0" xfId="1" applyNumberFormat="1" applyFont="1" applyFill="1"/>
    <xf numFmtId="166" fontId="13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166" fontId="13" fillId="2" borderId="0" xfId="0" applyNumberFormat="1" applyFont="1" applyFill="1" applyAlignment="1">
      <alignment horizontal="center"/>
    </xf>
    <xf numFmtId="166" fontId="0" fillId="2" borderId="0" xfId="0" applyNumberFormat="1" applyFill="1" applyAlignment="1">
      <alignment horizontal="center"/>
    </xf>
    <xf numFmtId="0" fontId="18" fillId="0" borderId="0" xfId="0" applyFont="1"/>
    <xf numFmtId="2" fontId="18" fillId="0" borderId="0" xfId="0" applyNumberFormat="1" applyFont="1"/>
    <xf numFmtId="0" fontId="18" fillId="0" borderId="0" xfId="0" applyFont="1" applyAlignment="1">
      <alignment vertical="center"/>
    </xf>
    <xf numFmtId="0" fontId="19" fillId="0" borderId="0" xfId="0" applyFont="1"/>
    <xf numFmtId="0" fontId="18" fillId="0" borderId="0" xfId="0" applyFont="1" applyAlignment="1">
      <alignment horizontal="center"/>
    </xf>
    <xf numFmtId="2" fontId="18" fillId="0" borderId="2" xfId="0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0" fontId="18" fillId="0" borderId="3" xfId="0" applyFont="1" applyBorder="1" applyAlignment="1">
      <alignment vertical="center"/>
    </xf>
    <xf numFmtId="0" fontId="18" fillId="0" borderId="3" xfId="0" applyFont="1" applyBorder="1"/>
    <xf numFmtId="2" fontId="18" fillId="0" borderId="3" xfId="0" applyNumberFormat="1" applyFont="1" applyBorder="1"/>
    <xf numFmtId="0" fontId="18" fillId="0" borderId="0" xfId="0" applyFont="1" applyBorder="1"/>
    <xf numFmtId="2" fontId="18" fillId="0" borderId="1" xfId="0" applyNumberFormat="1" applyFont="1" applyBorder="1" applyAlignment="1">
      <alignment horizontal="center"/>
    </xf>
    <xf numFmtId="2" fontId="18" fillId="0" borderId="0" xfId="0" applyNumberFormat="1" applyFont="1" applyBorder="1"/>
    <xf numFmtId="0" fontId="18" fillId="0" borderId="3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41121674573058"/>
          <c:y val="0.13906047442722283"/>
          <c:w val="0.81853276037726275"/>
          <c:h val="0.5817012334238548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'Item Difficulty Distributions'!$A$3:$A$9</c:f>
              <c:strCache>
                <c:ptCount val="7"/>
                <c:pt idx="0">
                  <c:v>1. Housework</c:v>
                </c:pt>
                <c:pt idx="1">
                  <c:v>2. Bedmaking</c:v>
                </c:pt>
                <c:pt idx="2">
                  <c:v>3. Cooking</c:v>
                </c:pt>
                <c:pt idx="3">
                  <c:v>4. Shopping</c:v>
                </c:pt>
                <c:pt idx="4">
                  <c:v>5. Getting around</c:v>
                </c:pt>
                <c:pt idx="5">
                  <c:v>6. Banking</c:v>
                </c:pt>
                <c:pt idx="6">
                  <c:v>7. Telephone</c:v>
                </c:pt>
              </c:strCache>
            </c:strRef>
          </c:cat>
          <c:val>
            <c:numRef>
              <c:f>'Item Difficulty Distributions'!$D$3:$D$9</c:f>
              <c:numCache>
                <c:formatCode>0.000</c:formatCode>
                <c:ptCount val="7"/>
                <c:pt idx="0">
                  <c:v>-1.629</c:v>
                </c:pt>
                <c:pt idx="1">
                  <c:v>-5.202</c:v>
                </c:pt>
                <c:pt idx="2">
                  <c:v>-3.4620000000000002</c:v>
                </c:pt>
                <c:pt idx="3">
                  <c:v>-1.833</c:v>
                </c:pt>
                <c:pt idx="4">
                  <c:v>-2.4420000000000002</c:v>
                </c:pt>
                <c:pt idx="5">
                  <c:v>-3.12</c:v>
                </c:pt>
                <c:pt idx="6">
                  <c:v>-5.9619999999999997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FBF-4DBF-BD52-8E12539EE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715136"/>
        <c:axId val="231477184"/>
      </c:lineChart>
      <c:catAx>
        <c:axId val="18671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n-US"/>
          </a:p>
        </c:txPr>
        <c:crossAx val="231477184"/>
        <c:crossesAt val="-8"/>
        <c:auto val="1"/>
        <c:lblAlgn val="ctr"/>
        <c:lblOffset val="100"/>
        <c:noMultiLvlLbl val="0"/>
      </c:catAx>
      <c:valAx>
        <c:axId val="2314771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Item Threshold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1867151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41121674573058"/>
          <c:y val="0.11934721695112482"/>
          <c:w val="0.81853276037726275"/>
          <c:h val="0.6014144908999515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'Item Difficulty Distributions'!$A$3:$A$9</c:f>
              <c:strCache>
                <c:ptCount val="7"/>
                <c:pt idx="0">
                  <c:v>1. Housework</c:v>
                </c:pt>
                <c:pt idx="1">
                  <c:v>2. Bedmaking</c:v>
                </c:pt>
                <c:pt idx="2">
                  <c:v>3. Cooking</c:v>
                </c:pt>
                <c:pt idx="3">
                  <c:v>4. Shopping</c:v>
                </c:pt>
                <c:pt idx="4">
                  <c:v>5. Getting around</c:v>
                </c:pt>
                <c:pt idx="5">
                  <c:v>6. Banking</c:v>
                </c:pt>
                <c:pt idx="6">
                  <c:v>7. Telephone</c:v>
                </c:pt>
              </c:strCache>
            </c:strRef>
          </c:cat>
          <c:val>
            <c:numRef>
              <c:f>'Item Difficulty Distributions'!$C$3:$C$9</c:f>
              <c:numCache>
                <c:formatCode>0.000</c:formatCode>
                <c:ptCount val="7"/>
                <c:pt idx="0">
                  <c:v>-0.376</c:v>
                </c:pt>
                <c:pt idx="1">
                  <c:v>-1.0449999999999999</c:v>
                </c:pt>
                <c:pt idx="2">
                  <c:v>-0.80100000000000005</c:v>
                </c:pt>
                <c:pt idx="3">
                  <c:v>-0.41499999999999998</c:v>
                </c:pt>
                <c:pt idx="4">
                  <c:v>-0.432</c:v>
                </c:pt>
                <c:pt idx="5">
                  <c:v>-0.70799999999999996</c:v>
                </c:pt>
                <c:pt idx="6">
                  <c:v>-1.8160000000000001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911-4DC8-BE4D-74671A576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008256"/>
        <c:axId val="231478912"/>
      </c:lineChart>
      <c:catAx>
        <c:axId val="22300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n-US"/>
          </a:p>
        </c:txPr>
        <c:crossAx val="231478912"/>
        <c:crossesAt val="-2"/>
        <c:auto val="1"/>
        <c:lblAlgn val="ctr"/>
        <c:lblOffset val="100"/>
        <c:noMultiLvlLbl val="0"/>
      </c:catAx>
      <c:valAx>
        <c:axId val="231478912"/>
        <c:scaling>
          <c:orientation val="minMax"/>
          <c:max val="0"/>
          <c:min val="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Item Difficulty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223008256"/>
        <c:crosses val="autoZero"/>
        <c:crossBetween val="between"/>
        <c:majorUnit val="0.2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7480378753025"/>
          <c:y val="0.16205927481600321"/>
          <c:w val="0.81086924786684089"/>
          <c:h val="0.55870243303507416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'Item Difficulty Distributions'!$A$3:$A$9</c:f>
              <c:strCache>
                <c:ptCount val="7"/>
                <c:pt idx="0">
                  <c:v>1. Housework</c:v>
                </c:pt>
                <c:pt idx="1">
                  <c:v>2. Bedmaking</c:v>
                </c:pt>
                <c:pt idx="2">
                  <c:v>3. Cooking</c:v>
                </c:pt>
                <c:pt idx="3">
                  <c:v>4. Shopping</c:v>
                </c:pt>
                <c:pt idx="4">
                  <c:v>5. Getting around</c:v>
                </c:pt>
                <c:pt idx="5">
                  <c:v>6. Banking</c:v>
                </c:pt>
                <c:pt idx="6">
                  <c:v>7. Telephone</c:v>
                </c:pt>
              </c:strCache>
            </c:strRef>
          </c:cat>
          <c:val>
            <c:numRef>
              <c:f>'Item Difficulty Distributions'!$E$3:$E$9</c:f>
              <c:numCache>
                <c:formatCode>0.00</c:formatCode>
                <c:ptCount val="7"/>
                <c:pt idx="0">
                  <c:v>0.83603260274674329</c:v>
                </c:pt>
                <c:pt idx="1">
                  <c:v>0.99452460271376919</c:v>
                </c:pt>
                <c:pt idx="2">
                  <c:v>0.96958699825868311</c:v>
                </c:pt>
                <c:pt idx="3">
                  <c:v>0.86211872447451032</c:v>
                </c:pt>
                <c:pt idx="4">
                  <c:v>0.91997445447369852</c:v>
                </c:pt>
                <c:pt idx="5">
                  <c:v>0.95771022815796625</c:v>
                </c:pt>
                <c:pt idx="6">
                  <c:v>0.99743185504551157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D29-4A0E-ABF5-441B92F4E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010304"/>
        <c:axId val="231480640"/>
      </c:lineChart>
      <c:catAx>
        <c:axId val="22301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n-US"/>
          </a:p>
        </c:txPr>
        <c:crossAx val="231480640"/>
        <c:crossesAt val="-8"/>
        <c:auto val="1"/>
        <c:lblAlgn val="ctr"/>
        <c:lblOffset val="100"/>
        <c:noMultiLvlLbl val="0"/>
      </c:catAx>
      <c:valAx>
        <c:axId val="231480640"/>
        <c:scaling>
          <c:orientation val="minMax"/>
          <c:max val="1"/>
          <c:min val="0.75000000000000089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Probability</a:t>
                </a:r>
                <a:r>
                  <a:rPr lang="en-US" baseline="0"/>
                  <a:t> of y = 1 if Theta = 0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4566361637227779E-2"/>
              <c:y val="0.16205966367768687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crossAx val="223010304"/>
        <c:crosses val="autoZero"/>
        <c:crossBetween val="between"/>
        <c:majorUnit val="0.05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16813754793094"/>
          <c:y val="0.12307405330393138"/>
          <c:w val="0.82989968029628025"/>
          <c:h val="0.69090723851798364"/>
        </c:manualLayout>
      </c:layout>
      <c:lineChart>
        <c:grouping val="standard"/>
        <c:varyColors val="0"/>
        <c:ser>
          <c:idx val="0"/>
          <c:order val="0"/>
          <c:tx>
            <c:strRef>
              <c:f>ICCs!$B$1</c:f>
              <c:strCache>
                <c:ptCount val="1"/>
                <c:pt idx="0">
                  <c:v>Item 1</c:v>
                </c:pt>
              </c:strCache>
            </c:strRef>
          </c:tx>
          <c:marker>
            <c:symbol val="none"/>
          </c:marker>
          <c:cat>
            <c:numRef>
              <c:f>ICCs!$A$2:$A$31</c:f>
              <c:numCache>
                <c:formatCode>0.00</c:formatCode>
                <c:ptCount val="3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</c:numCache>
            </c:numRef>
          </c:cat>
          <c:val>
            <c:numRef>
              <c:f>ICCs!$B$2:$B$31</c:f>
              <c:numCache>
                <c:formatCode>0.000</c:formatCode>
                <c:ptCount val="30"/>
                <c:pt idx="0">
                  <c:v>1.0000000000000001E-5</c:v>
                </c:pt>
                <c:pt idx="1">
                  <c:v>3.0000000000000001E-5</c:v>
                </c:pt>
                <c:pt idx="2">
                  <c:v>6.9999999999999994E-5</c:v>
                </c:pt>
                <c:pt idx="3">
                  <c:v>1.6000000000000001E-4</c:v>
                </c:pt>
                <c:pt idx="4">
                  <c:v>3.6999999999999999E-4</c:v>
                </c:pt>
                <c:pt idx="5">
                  <c:v>8.8999999999999995E-4</c:v>
                </c:pt>
                <c:pt idx="6">
                  <c:v>2.0999999999999999E-3</c:v>
                </c:pt>
                <c:pt idx="7">
                  <c:v>4.9899999999999996E-3</c:v>
                </c:pt>
                <c:pt idx="8">
                  <c:v>1.1769999999999999E-2</c:v>
                </c:pt>
                <c:pt idx="9">
                  <c:v>2.7519999999999999E-2</c:v>
                </c:pt>
                <c:pt idx="10">
                  <c:v>6.3030000000000003E-2</c:v>
                </c:pt>
                <c:pt idx="11">
                  <c:v>0.13783000000000001</c:v>
                </c:pt>
                <c:pt idx="12">
                  <c:v>0.27532000000000001</c:v>
                </c:pt>
                <c:pt idx="13">
                  <c:v>0.47449000000000002</c:v>
                </c:pt>
                <c:pt idx="14">
                  <c:v>0.68211999999999995</c:v>
                </c:pt>
                <c:pt idx="15">
                  <c:v>0.83606000000000003</c:v>
                </c:pt>
                <c:pt idx="16">
                  <c:v>0.92378000000000005</c:v>
                </c:pt>
                <c:pt idx="17">
                  <c:v>0.96645000000000003</c:v>
                </c:pt>
                <c:pt idx="18">
                  <c:v>0.98560000000000003</c:v>
                </c:pt>
                <c:pt idx="19">
                  <c:v>0.99389000000000005</c:v>
                </c:pt>
                <c:pt idx="20">
                  <c:v>0.99741999999999997</c:v>
                </c:pt>
                <c:pt idx="21">
                  <c:v>0.99890999999999996</c:v>
                </c:pt>
                <c:pt idx="22">
                  <c:v>0.99953999999999998</c:v>
                </c:pt>
                <c:pt idx="23">
                  <c:v>0.99980999999999998</c:v>
                </c:pt>
                <c:pt idx="24">
                  <c:v>0.99992000000000003</c:v>
                </c:pt>
                <c:pt idx="25">
                  <c:v>0.99997000000000003</c:v>
                </c:pt>
                <c:pt idx="26">
                  <c:v>0.99999000000000005</c:v>
                </c:pt>
                <c:pt idx="27">
                  <c:v>0.99999000000000005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093-46C0-AFD5-237FA40AA83F}"/>
            </c:ext>
          </c:extLst>
        </c:ser>
        <c:ser>
          <c:idx val="1"/>
          <c:order val="1"/>
          <c:tx>
            <c:strRef>
              <c:f>ICCs!$C$1</c:f>
              <c:strCache>
                <c:ptCount val="1"/>
                <c:pt idx="0">
                  <c:v>Item 2</c:v>
                </c:pt>
              </c:strCache>
            </c:strRef>
          </c:tx>
          <c:marker>
            <c:symbol val="none"/>
          </c:marker>
          <c:cat>
            <c:numRef>
              <c:f>ICCs!$A$2:$A$31</c:f>
              <c:numCache>
                <c:formatCode>0.00</c:formatCode>
                <c:ptCount val="3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</c:numCache>
            </c:numRef>
          </c:cat>
          <c:val>
            <c:numRef>
              <c:f>ICCs!$C$2:$C$31</c:f>
              <c:numCache>
                <c:formatCode>0.000</c:formatCode>
                <c:ptCount val="30"/>
                <c:pt idx="0">
                  <c:v>6.0000000000000002E-5</c:v>
                </c:pt>
                <c:pt idx="1">
                  <c:v>1.6000000000000001E-4</c:v>
                </c:pt>
                <c:pt idx="2">
                  <c:v>4.2999999999999999E-4</c:v>
                </c:pt>
                <c:pt idx="3">
                  <c:v>1.17E-3</c:v>
                </c:pt>
                <c:pt idx="4">
                  <c:v>3.1700000000000001E-3</c:v>
                </c:pt>
                <c:pt idx="5">
                  <c:v>8.5299999999999994E-3</c:v>
                </c:pt>
                <c:pt idx="6">
                  <c:v>2.2759999999999999E-2</c:v>
                </c:pt>
                <c:pt idx="7">
                  <c:v>5.9310000000000002E-2</c:v>
                </c:pt>
                <c:pt idx="8">
                  <c:v>0.14576</c:v>
                </c:pt>
                <c:pt idx="9">
                  <c:v>0.31592999999999999</c:v>
                </c:pt>
                <c:pt idx="10">
                  <c:v>0.55554999999999999</c:v>
                </c:pt>
                <c:pt idx="11">
                  <c:v>0.77185000000000004</c:v>
                </c:pt>
                <c:pt idx="12">
                  <c:v>0.90154000000000001</c:v>
                </c:pt>
                <c:pt idx="13">
                  <c:v>0.96121000000000001</c:v>
                </c:pt>
                <c:pt idx="14">
                  <c:v>0.98531000000000002</c:v>
                </c:pt>
                <c:pt idx="15">
                  <c:v>0.99451999999999996</c:v>
                </c:pt>
                <c:pt idx="16">
                  <c:v>0.99797000000000002</c:v>
                </c:pt>
                <c:pt idx="17">
                  <c:v>0.99924999999999997</c:v>
                </c:pt>
                <c:pt idx="18">
                  <c:v>0.99972000000000005</c:v>
                </c:pt>
                <c:pt idx="19">
                  <c:v>0.99990000000000001</c:v>
                </c:pt>
                <c:pt idx="20">
                  <c:v>0.99995999999999996</c:v>
                </c:pt>
                <c:pt idx="21">
                  <c:v>0.99999000000000005</c:v>
                </c:pt>
                <c:pt idx="22">
                  <c:v>0.99999000000000005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93-46C0-AFD5-237FA40AA83F}"/>
            </c:ext>
          </c:extLst>
        </c:ser>
        <c:ser>
          <c:idx val="2"/>
          <c:order val="2"/>
          <c:tx>
            <c:strRef>
              <c:f>ICCs!$D$1</c:f>
              <c:strCache>
                <c:ptCount val="1"/>
                <c:pt idx="0">
                  <c:v>Item 3</c:v>
                </c:pt>
              </c:strCache>
            </c:strRef>
          </c:tx>
          <c:marker>
            <c:symbol val="none"/>
          </c:marker>
          <c:cat>
            <c:numRef>
              <c:f>ICCs!$A$2:$A$31</c:f>
              <c:numCache>
                <c:formatCode>0.00</c:formatCode>
                <c:ptCount val="3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</c:numCache>
            </c:numRef>
          </c:cat>
          <c:val>
            <c:numRef>
              <c:f>ICCs!$D$2:$D$31</c:f>
              <c:numCache>
                <c:formatCode>0.000</c:formatCode>
                <c:ptCount val="30"/>
                <c:pt idx="0">
                  <c:v>6.9999999999999994E-5</c:v>
                </c:pt>
                <c:pt idx="1">
                  <c:v>1.8000000000000001E-4</c:v>
                </c:pt>
                <c:pt idx="2">
                  <c:v>4.2000000000000002E-4</c:v>
                </c:pt>
                <c:pt idx="3">
                  <c:v>9.8999999999999999E-4</c:v>
                </c:pt>
                <c:pt idx="4">
                  <c:v>2.3600000000000001E-3</c:v>
                </c:pt>
                <c:pt idx="5">
                  <c:v>5.5799999999999999E-3</c:v>
                </c:pt>
                <c:pt idx="6">
                  <c:v>1.315E-2</c:v>
                </c:pt>
                <c:pt idx="7">
                  <c:v>3.065E-2</c:v>
                </c:pt>
                <c:pt idx="8">
                  <c:v>6.9830000000000003E-2</c:v>
                </c:pt>
                <c:pt idx="9">
                  <c:v>0.15125</c:v>
                </c:pt>
                <c:pt idx="10">
                  <c:v>0.29726999999999998</c:v>
                </c:pt>
                <c:pt idx="11">
                  <c:v>0.50104000000000004</c:v>
                </c:pt>
                <c:pt idx="12">
                  <c:v>0.70447000000000004</c:v>
                </c:pt>
                <c:pt idx="13">
                  <c:v>0.84982000000000002</c:v>
                </c:pt>
                <c:pt idx="14">
                  <c:v>0.93071000000000004</c:v>
                </c:pt>
                <c:pt idx="15">
                  <c:v>0.96958999999999995</c:v>
                </c:pt>
                <c:pt idx="16">
                  <c:v>0.98695999999999995</c:v>
                </c:pt>
                <c:pt idx="17">
                  <c:v>0.99446999999999997</c:v>
                </c:pt>
                <c:pt idx="18">
                  <c:v>0.99765999999999999</c:v>
                </c:pt>
                <c:pt idx="19">
                  <c:v>0.99900999999999995</c:v>
                </c:pt>
                <c:pt idx="20">
                  <c:v>0.99958000000000002</c:v>
                </c:pt>
                <c:pt idx="21">
                  <c:v>0.99982000000000004</c:v>
                </c:pt>
                <c:pt idx="22">
                  <c:v>0.99992999999999999</c:v>
                </c:pt>
                <c:pt idx="23">
                  <c:v>0.99997000000000003</c:v>
                </c:pt>
                <c:pt idx="24">
                  <c:v>0.99999000000000005</c:v>
                </c:pt>
                <c:pt idx="25">
                  <c:v>0.99999000000000005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093-46C0-AFD5-237FA40AA83F}"/>
            </c:ext>
          </c:extLst>
        </c:ser>
        <c:ser>
          <c:idx val="3"/>
          <c:order val="3"/>
          <c:tx>
            <c:strRef>
              <c:f>ICCs!$E$1</c:f>
              <c:strCache>
                <c:ptCount val="1"/>
                <c:pt idx="0">
                  <c:v>Item 4</c:v>
                </c:pt>
              </c:strCache>
            </c:strRef>
          </c:tx>
          <c:marker>
            <c:symbol val="none"/>
          </c:marker>
          <c:cat>
            <c:numRef>
              <c:f>ICCs!$A$2:$A$31</c:f>
              <c:numCache>
                <c:formatCode>0.00</c:formatCode>
                <c:ptCount val="3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</c:numCache>
            </c:numRef>
          </c:cat>
          <c:val>
            <c:numRef>
              <c:f>ICCs!$E$2:$E$31</c:f>
              <c:numCache>
                <c:formatCode>0.000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1.0000000000000001E-5</c:v>
                </c:pt>
                <c:pt idx="6">
                  <c:v>3.0000000000000001E-5</c:v>
                </c:pt>
                <c:pt idx="7">
                  <c:v>1.3999999999999999E-4</c:v>
                </c:pt>
                <c:pt idx="8">
                  <c:v>6.0999999999999997E-4</c:v>
                </c:pt>
                <c:pt idx="9">
                  <c:v>2.7499999999999998E-3</c:v>
                </c:pt>
                <c:pt idx="10">
                  <c:v>1.223E-2</c:v>
                </c:pt>
                <c:pt idx="11">
                  <c:v>5.2699999999999997E-2</c:v>
                </c:pt>
                <c:pt idx="12">
                  <c:v>0.19991999999999999</c:v>
                </c:pt>
                <c:pt idx="13">
                  <c:v>0.52881999999999996</c:v>
                </c:pt>
                <c:pt idx="14">
                  <c:v>0.83447000000000005</c:v>
                </c:pt>
                <c:pt idx="15">
                  <c:v>0.9577</c:v>
                </c:pt>
                <c:pt idx="16">
                  <c:v>0.99026000000000003</c:v>
                </c:pt>
                <c:pt idx="17">
                  <c:v>0.99782000000000004</c:v>
                </c:pt>
                <c:pt idx="18">
                  <c:v>0.99951000000000001</c:v>
                </c:pt>
                <c:pt idx="19">
                  <c:v>0.99988999999999995</c:v>
                </c:pt>
                <c:pt idx="20">
                  <c:v>0.99997999999999998</c:v>
                </c:pt>
                <c:pt idx="21">
                  <c:v>0.99999000000000005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093-46C0-AFD5-237FA40AA83F}"/>
            </c:ext>
          </c:extLst>
        </c:ser>
        <c:ser>
          <c:idx val="4"/>
          <c:order val="4"/>
          <c:tx>
            <c:strRef>
              <c:f>ICCs!$F$1</c:f>
              <c:strCache>
                <c:ptCount val="1"/>
                <c:pt idx="0">
                  <c:v>Item 5</c:v>
                </c:pt>
              </c:strCache>
            </c:strRef>
          </c:tx>
          <c:marker>
            <c:symbol val="none"/>
          </c:marker>
          <c:cat>
            <c:numRef>
              <c:f>ICCs!$A$2:$A$31</c:f>
              <c:numCache>
                <c:formatCode>0.00</c:formatCode>
                <c:ptCount val="3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</c:numCache>
            </c:numRef>
          </c:cat>
          <c:val>
            <c:numRef>
              <c:f>ICCs!$F$2:$F$31</c:f>
              <c:numCache>
                <c:formatCode>0.000</c:formatCode>
                <c:ptCount val="30"/>
                <c:pt idx="0">
                  <c:v>2.0000000000000002E-5</c:v>
                </c:pt>
                <c:pt idx="1">
                  <c:v>4.0000000000000003E-5</c:v>
                </c:pt>
                <c:pt idx="2">
                  <c:v>1E-4</c:v>
                </c:pt>
                <c:pt idx="3">
                  <c:v>2.3000000000000001E-4</c:v>
                </c:pt>
                <c:pt idx="4">
                  <c:v>5.5000000000000003E-4</c:v>
                </c:pt>
                <c:pt idx="5">
                  <c:v>1.2800000000000001E-3</c:v>
                </c:pt>
                <c:pt idx="6">
                  <c:v>2.98E-3</c:v>
                </c:pt>
                <c:pt idx="7">
                  <c:v>6.94E-3</c:v>
                </c:pt>
                <c:pt idx="8">
                  <c:v>1.6080000000000001E-2</c:v>
                </c:pt>
                <c:pt idx="9">
                  <c:v>3.6810000000000002E-2</c:v>
                </c:pt>
                <c:pt idx="10">
                  <c:v>8.2049999999999998E-2</c:v>
                </c:pt>
                <c:pt idx="11">
                  <c:v>0.1729</c:v>
                </c:pt>
                <c:pt idx="12">
                  <c:v>0.32837</c:v>
                </c:pt>
                <c:pt idx="13">
                  <c:v>0.53347999999999995</c:v>
                </c:pt>
                <c:pt idx="14">
                  <c:v>0.72785999999999995</c:v>
                </c:pt>
                <c:pt idx="15">
                  <c:v>0.86216999999999999</c:v>
                </c:pt>
                <c:pt idx="16">
                  <c:v>0.93601999999999996</c:v>
                </c:pt>
                <c:pt idx="17">
                  <c:v>0.97160999999999997</c:v>
                </c:pt>
                <c:pt idx="18">
                  <c:v>0.98765999999999998</c:v>
                </c:pt>
                <c:pt idx="19">
                  <c:v>0.99468999999999996</c:v>
                </c:pt>
                <c:pt idx="20">
                  <c:v>0.99772000000000005</c:v>
                </c:pt>
                <c:pt idx="21">
                  <c:v>0.99902000000000002</c:v>
                </c:pt>
                <c:pt idx="22">
                  <c:v>0.99958000000000002</c:v>
                </c:pt>
                <c:pt idx="23">
                  <c:v>0.99982000000000004</c:v>
                </c:pt>
                <c:pt idx="24">
                  <c:v>0.99992000000000003</c:v>
                </c:pt>
                <c:pt idx="25">
                  <c:v>0.99997000000000003</c:v>
                </c:pt>
                <c:pt idx="26">
                  <c:v>0.99999000000000005</c:v>
                </c:pt>
                <c:pt idx="27">
                  <c:v>0.99999000000000005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093-46C0-AFD5-237FA40AA83F}"/>
            </c:ext>
          </c:extLst>
        </c:ser>
        <c:ser>
          <c:idx val="5"/>
          <c:order val="5"/>
          <c:tx>
            <c:strRef>
              <c:f>ICCs!$G$1</c:f>
              <c:strCache>
                <c:ptCount val="1"/>
                <c:pt idx="0">
                  <c:v>Item 6</c:v>
                </c:pt>
              </c:strCache>
            </c:strRef>
          </c:tx>
          <c:marker>
            <c:symbol val="none"/>
          </c:marker>
          <c:cat>
            <c:numRef>
              <c:f>ICCs!$A$2:$A$31</c:f>
              <c:numCache>
                <c:formatCode>0.00</c:formatCode>
                <c:ptCount val="3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</c:numCache>
            </c:numRef>
          </c:cat>
          <c:val>
            <c:numRef>
              <c:f>ICCs!$G$2:$G$31</c:f>
              <c:numCache>
                <c:formatCode>0.000</c:formatCode>
                <c:ptCount val="30"/>
                <c:pt idx="0">
                  <c:v>3.6999999999999999E-4</c:v>
                </c:pt>
                <c:pt idx="1">
                  <c:v>7.2999999999999996E-4</c:v>
                </c:pt>
                <c:pt idx="2">
                  <c:v>1.4599999999999999E-3</c:v>
                </c:pt>
                <c:pt idx="3">
                  <c:v>2.8999999999999998E-3</c:v>
                </c:pt>
                <c:pt idx="4">
                  <c:v>5.77E-3</c:v>
                </c:pt>
                <c:pt idx="5">
                  <c:v>1.1429999999999999E-2</c:v>
                </c:pt>
                <c:pt idx="6">
                  <c:v>2.2540000000000001E-2</c:v>
                </c:pt>
                <c:pt idx="7">
                  <c:v>4.3959999999999999E-2</c:v>
                </c:pt>
                <c:pt idx="8">
                  <c:v>8.3989999999999995E-2</c:v>
                </c:pt>
                <c:pt idx="9">
                  <c:v>0.15458</c:v>
                </c:pt>
                <c:pt idx="10">
                  <c:v>0.26719999999999999</c:v>
                </c:pt>
                <c:pt idx="11">
                  <c:v>0.42098999999999998</c:v>
                </c:pt>
                <c:pt idx="12">
                  <c:v>0.59182000000000001</c:v>
                </c:pt>
                <c:pt idx="13">
                  <c:v>0.74300999999999995</c:v>
                </c:pt>
                <c:pt idx="14">
                  <c:v>0.85219</c:v>
                </c:pt>
                <c:pt idx="15">
                  <c:v>0.91998000000000002</c:v>
                </c:pt>
                <c:pt idx="16">
                  <c:v>0.95820000000000005</c:v>
                </c:pt>
                <c:pt idx="17">
                  <c:v>0.97858999999999996</c:v>
                </c:pt>
                <c:pt idx="18">
                  <c:v>0.98914999999999997</c:v>
                </c:pt>
                <c:pt idx="19">
                  <c:v>0.99453000000000003</c:v>
                </c:pt>
                <c:pt idx="20">
                  <c:v>0.99724999999999997</c:v>
                </c:pt>
                <c:pt idx="21">
                  <c:v>0.99861999999999995</c:v>
                </c:pt>
                <c:pt idx="22">
                  <c:v>0.99931000000000003</c:v>
                </c:pt>
                <c:pt idx="23">
                  <c:v>0.99965000000000004</c:v>
                </c:pt>
                <c:pt idx="24">
                  <c:v>0.99983</c:v>
                </c:pt>
                <c:pt idx="25">
                  <c:v>0.99990999999999997</c:v>
                </c:pt>
                <c:pt idx="26">
                  <c:v>0.99995999999999996</c:v>
                </c:pt>
                <c:pt idx="27">
                  <c:v>0.99997999999999998</c:v>
                </c:pt>
                <c:pt idx="28">
                  <c:v>0.99999000000000005</c:v>
                </c:pt>
                <c:pt idx="29">
                  <c:v>0.99999000000000005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093-46C0-AFD5-237FA40AA83F}"/>
            </c:ext>
          </c:extLst>
        </c:ser>
        <c:ser>
          <c:idx val="6"/>
          <c:order val="6"/>
          <c:tx>
            <c:strRef>
              <c:f>ICCs!$H$1</c:f>
              <c:strCache>
                <c:ptCount val="1"/>
                <c:pt idx="0">
                  <c:v>Item 7</c:v>
                </c:pt>
              </c:strCache>
            </c:strRef>
          </c:tx>
          <c:marker>
            <c:symbol val="none"/>
          </c:marker>
          <c:cat>
            <c:numRef>
              <c:f>ICCs!$A$2:$A$31</c:f>
              <c:numCache>
                <c:formatCode>0.00</c:formatCode>
                <c:ptCount val="3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</c:numCache>
            </c:numRef>
          </c:cat>
          <c:val>
            <c:numRef>
              <c:f>ICCs!$H$2:$H$31</c:f>
              <c:numCache>
                <c:formatCode>0.000</c:formatCode>
                <c:ptCount val="30"/>
                <c:pt idx="0">
                  <c:v>2.0080000000000001E-2</c:v>
                </c:pt>
                <c:pt idx="1">
                  <c:v>3.8019999999999998E-2</c:v>
                </c:pt>
                <c:pt idx="2">
                  <c:v>7.0809999999999998E-2</c:v>
                </c:pt>
                <c:pt idx="3">
                  <c:v>0.12812999999999999</c:v>
                </c:pt>
                <c:pt idx="4">
                  <c:v>0.22081000000000001</c:v>
                </c:pt>
                <c:pt idx="5">
                  <c:v>0.35336000000000001</c:v>
                </c:pt>
                <c:pt idx="6">
                  <c:v>0.51307999999999998</c:v>
                </c:pt>
                <c:pt idx="7">
                  <c:v>0.67018</c:v>
                </c:pt>
                <c:pt idx="8">
                  <c:v>0.79668000000000005</c:v>
                </c:pt>
                <c:pt idx="9">
                  <c:v>0.88312000000000002</c:v>
                </c:pt>
                <c:pt idx="10">
                  <c:v>0.93576999999999999</c:v>
                </c:pt>
                <c:pt idx="11">
                  <c:v>0.96562999999999999</c:v>
                </c:pt>
                <c:pt idx="12">
                  <c:v>0.98187999999999998</c:v>
                </c:pt>
                <c:pt idx="13">
                  <c:v>0.99051999999999996</c:v>
                </c:pt>
                <c:pt idx="14">
                  <c:v>0.99505999999999994</c:v>
                </c:pt>
                <c:pt idx="15">
                  <c:v>0.99743000000000004</c:v>
                </c:pt>
                <c:pt idx="16">
                  <c:v>0.99866999999999995</c:v>
                </c:pt>
                <c:pt idx="17">
                  <c:v>0.99931000000000003</c:v>
                </c:pt>
                <c:pt idx="18">
                  <c:v>0.99963999999999997</c:v>
                </c:pt>
                <c:pt idx="19">
                  <c:v>0.99980999999999998</c:v>
                </c:pt>
                <c:pt idx="20">
                  <c:v>0.99990000000000001</c:v>
                </c:pt>
                <c:pt idx="21">
                  <c:v>0.99995000000000001</c:v>
                </c:pt>
                <c:pt idx="22">
                  <c:v>0.99997000000000003</c:v>
                </c:pt>
                <c:pt idx="23">
                  <c:v>0.99999000000000005</c:v>
                </c:pt>
                <c:pt idx="24">
                  <c:v>0.99999000000000005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093-46C0-AFD5-237FA40AA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83200"/>
        <c:axId val="226542720"/>
      </c:lineChart>
      <c:catAx>
        <c:axId val="226483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Theta (Mean = 0, Variance = 1)</a:t>
                </a:r>
              </a:p>
            </c:rich>
          </c:tx>
          <c:layout>
            <c:manualLayout>
              <c:xMode val="edge"/>
              <c:yMode val="edge"/>
              <c:x val="0.30752921780731207"/>
              <c:y val="0.9004170907208025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26542720"/>
        <c:crosses val="autoZero"/>
        <c:auto val="1"/>
        <c:lblAlgn val="ctr"/>
        <c:lblOffset val="100"/>
        <c:tickLblSkip val="4"/>
        <c:noMultiLvlLbl val="0"/>
      </c:catAx>
      <c:valAx>
        <c:axId val="226542720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Probability (y=1)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226483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686020164086033"/>
          <c:y val="0.18260903486520394"/>
          <c:w val="0.16377667622983169"/>
          <c:h val="0.57391410957635358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86329270198574"/>
          <c:y val="0.15294508207682905"/>
          <c:w val="0.82420445319210911"/>
          <c:h val="0.66103616998542403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ICCs!$A$12:$A$22</c:f>
              <c:numCache>
                <c:formatCode>0.00</c:formatCode>
                <c:ptCount val="11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-0.4</c:v>
                </c:pt>
                <c:pt idx="4">
                  <c:v>-0.2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1</c:v>
                </c:pt>
              </c:numCache>
            </c:numRef>
          </c:cat>
          <c:val>
            <c:numRef>
              <c:f>ICCs!$B$12:$B$22</c:f>
              <c:numCache>
                <c:formatCode>0.000</c:formatCode>
                <c:ptCount val="11"/>
                <c:pt idx="0">
                  <c:v>6.3030000000000003E-2</c:v>
                </c:pt>
                <c:pt idx="1">
                  <c:v>0.13783000000000001</c:v>
                </c:pt>
                <c:pt idx="2">
                  <c:v>0.27532000000000001</c:v>
                </c:pt>
                <c:pt idx="3">
                  <c:v>0.47449000000000002</c:v>
                </c:pt>
                <c:pt idx="4">
                  <c:v>0.68211999999999995</c:v>
                </c:pt>
                <c:pt idx="5">
                  <c:v>0.83606000000000003</c:v>
                </c:pt>
                <c:pt idx="6">
                  <c:v>0.92378000000000005</c:v>
                </c:pt>
                <c:pt idx="7">
                  <c:v>0.96645000000000003</c:v>
                </c:pt>
                <c:pt idx="8">
                  <c:v>0.98560000000000003</c:v>
                </c:pt>
                <c:pt idx="9">
                  <c:v>0.99389000000000005</c:v>
                </c:pt>
                <c:pt idx="10">
                  <c:v>0.99741999999999997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408-4CD0-935F-B3355836F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172096"/>
        <c:axId val="226545024"/>
      </c:lineChart>
      <c:catAx>
        <c:axId val="223172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Theta (Mean = 0, Variance = 1)</a:t>
                </a:r>
              </a:p>
            </c:rich>
          </c:tx>
          <c:layout>
            <c:manualLayout>
              <c:xMode val="edge"/>
              <c:yMode val="edge"/>
              <c:x val="0.30752921780731224"/>
              <c:y val="0.9004170907208025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26545024"/>
        <c:crosses val="autoZero"/>
        <c:auto val="1"/>
        <c:lblAlgn val="ctr"/>
        <c:lblOffset val="100"/>
        <c:tickLblSkip val="1"/>
        <c:noMultiLvlLbl val="0"/>
      </c:catAx>
      <c:valAx>
        <c:axId val="226545024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Probability (y=1)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2231720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5500843234200562"/>
          <c:y val="0.1427314814814819"/>
          <c:w val="0.81443600570363572"/>
          <c:h val="0.64533172936716243"/>
        </c:manualLayout>
      </c:layout>
      <c:lineChart>
        <c:grouping val="standard"/>
        <c:varyColors val="0"/>
        <c:ser>
          <c:idx val="0"/>
          <c:order val="0"/>
          <c:tx>
            <c:strRef>
              <c:f>'Figure 1 Info to Reliability'!$B$2</c:f>
              <c:strCache>
                <c:ptCount val="1"/>
                <c:pt idx="0">
                  <c:v>Test Information</c:v>
                </c:pt>
              </c:strCache>
            </c:strRef>
          </c:tx>
          <c:marker>
            <c:symbol val="none"/>
          </c:marker>
          <c:cat>
            <c:numRef>
              <c:f>'Figure 1 Info to Reliability'!$A$13:$A$33</c:f>
              <c:numCache>
                <c:formatCode>0.0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</c:v>
                </c:pt>
                <c:pt idx="4">
                  <c:v>-1.2</c:v>
                </c:pt>
                <c:pt idx="5">
                  <c:v>-1</c:v>
                </c:pt>
                <c:pt idx="6">
                  <c:v>-0.8</c:v>
                </c:pt>
                <c:pt idx="7">
                  <c:v>-0.6</c:v>
                </c:pt>
                <c:pt idx="8">
                  <c:v>-0.4</c:v>
                </c:pt>
                <c:pt idx="9">
                  <c:v>-0.2</c:v>
                </c:pt>
                <c:pt idx="10">
                  <c:v>0</c:v>
                </c:pt>
                <c:pt idx="11">
                  <c:v>0.2</c:v>
                </c:pt>
                <c:pt idx="12">
                  <c:v>0.4</c:v>
                </c:pt>
                <c:pt idx="13">
                  <c:v>0.6</c:v>
                </c:pt>
                <c:pt idx="14">
                  <c:v>0.8</c:v>
                </c:pt>
                <c:pt idx="15">
                  <c:v>1</c:v>
                </c:pt>
                <c:pt idx="16">
                  <c:v>1.2</c:v>
                </c:pt>
                <c:pt idx="17">
                  <c:v>1.4</c:v>
                </c:pt>
                <c:pt idx="18">
                  <c:v>1.6</c:v>
                </c:pt>
                <c:pt idx="19">
                  <c:v>1.8</c:v>
                </c:pt>
                <c:pt idx="20">
                  <c:v>2</c:v>
                </c:pt>
              </c:numCache>
            </c:numRef>
          </c:cat>
          <c:val>
            <c:numRef>
              <c:f>'Figure 1 Info to Reliability'!$B$13:$B$33</c:f>
              <c:numCache>
                <c:formatCode>0.00</c:formatCode>
                <c:ptCount val="21"/>
                <c:pt idx="0">
                  <c:v>2.9510900000000002</c:v>
                </c:pt>
                <c:pt idx="1">
                  <c:v>3.84389</c:v>
                </c:pt>
                <c:pt idx="2">
                  <c:v>5.0461999999999998</c:v>
                </c:pt>
                <c:pt idx="3">
                  <c:v>7.5000200000000001</c:v>
                </c:pt>
                <c:pt idx="4">
                  <c:v>11.71996</c:v>
                </c:pt>
                <c:pt idx="5">
                  <c:v>16.149819999999998</c:v>
                </c:pt>
                <c:pt idx="6">
                  <c:v>19.91986</c:v>
                </c:pt>
                <c:pt idx="7">
                  <c:v>25.90063</c:v>
                </c:pt>
                <c:pt idx="8">
                  <c:v>28.90381</c:v>
                </c:pt>
                <c:pt idx="9">
                  <c:v>18.546600000000002</c:v>
                </c:pt>
                <c:pt idx="10">
                  <c:v>8.5879899999999996</c:v>
                </c:pt>
                <c:pt idx="11">
                  <c:v>3.7258499999999999</c:v>
                </c:pt>
                <c:pt idx="12">
                  <c:v>1.60673</c:v>
                </c:pt>
                <c:pt idx="13">
                  <c:v>0.69545999999999997</c:v>
                </c:pt>
                <c:pt idx="14">
                  <c:v>0.30303000000000002</c:v>
                </c:pt>
                <c:pt idx="15">
                  <c:v>0.13302</c:v>
                </c:pt>
                <c:pt idx="16">
                  <c:v>5.883E-2</c:v>
                </c:pt>
                <c:pt idx="17">
                  <c:v>2.6210000000000001E-2</c:v>
                </c:pt>
                <c:pt idx="18">
                  <c:v>1.176E-2</c:v>
                </c:pt>
                <c:pt idx="19">
                  <c:v>5.3099999999999996E-3</c:v>
                </c:pt>
                <c:pt idx="20">
                  <c:v>2.4199999999999998E-3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D19-42AC-953F-106E3D59A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65664"/>
        <c:axId val="226546752"/>
      </c:lineChart>
      <c:catAx>
        <c:axId val="226865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Theta (Mean = 0, Variance = 1)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226546752"/>
        <c:crosses val="autoZero"/>
        <c:auto val="1"/>
        <c:lblAlgn val="ctr"/>
        <c:lblOffset val="100"/>
        <c:tickLblSkip val="2"/>
        <c:noMultiLvlLbl val="0"/>
      </c:catAx>
      <c:valAx>
        <c:axId val="226546752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Test Information</a:t>
                </a:r>
              </a:p>
            </c:rich>
          </c:tx>
          <c:layout>
            <c:manualLayout>
              <c:xMode val="edge"/>
              <c:yMode val="edge"/>
              <c:x val="2.0819567766795152E-2"/>
              <c:y val="0.2766587272676329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26865664"/>
        <c:crosses val="autoZero"/>
        <c:crossBetween val="between"/>
        <c:majorUnit val="4"/>
      </c:valAx>
    </c:plotArea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42744177632846"/>
          <c:y val="0.14273148148148201"/>
          <c:w val="0.8323060668972726"/>
          <c:h val="0.64533172936716243"/>
        </c:manualLayout>
      </c:layout>
      <c:lineChart>
        <c:grouping val="standard"/>
        <c:varyColors val="0"/>
        <c:ser>
          <c:idx val="0"/>
          <c:order val="0"/>
          <c:tx>
            <c:strRef>
              <c:f>'Figure 1 Info to Reliability'!$C$2</c:f>
              <c:strCache>
                <c:ptCount val="1"/>
                <c:pt idx="0">
                  <c:v>Reliability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'Figure 1 Info to Reliability'!$A$13:$A$33</c:f>
              <c:numCache>
                <c:formatCode>0.0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</c:v>
                </c:pt>
                <c:pt idx="4">
                  <c:v>-1.2</c:v>
                </c:pt>
                <c:pt idx="5">
                  <c:v>-1</c:v>
                </c:pt>
                <c:pt idx="6">
                  <c:v>-0.8</c:v>
                </c:pt>
                <c:pt idx="7">
                  <c:v>-0.6</c:v>
                </c:pt>
                <c:pt idx="8">
                  <c:v>-0.4</c:v>
                </c:pt>
                <c:pt idx="9">
                  <c:v>-0.2</c:v>
                </c:pt>
                <c:pt idx="10">
                  <c:v>0</c:v>
                </c:pt>
                <c:pt idx="11">
                  <c:v>0.2</c:v>
                </c:pt>
                <c:pt idx="12">
                  <c:v>0.4</c:v>
                </c:pt>
                <c:pt idx="13">
                  <c:v>0.6</c:v>
                </c:pt>
                <c:pt idx="14">
                  <c:v>0.8</c:v>
                </c:pt>
                <c:pt idx="15">
                  <c:v>1</c:v>
                </c:pt>
                <c:pt idx="16">
                  <c:v>1.2</c:v>
                </c:pt>
                <c:pt idx="17">
                  <c:v>1.4</c:v>
                </c:pt>
                <c:pt idx="18">
                  <c:v>1.6</c:v>
                </c:pt>
                <c:pt idx="19">
                  <c:v>1.8</c:v>
                </c:pt>
                <c:pt idx="20">
                  <c:v>2</c:v>
                </c:pt>
              </c:numCache>
            </c:numRef>
          </c:cat>
          <c:val>
            <c:numRef>
              <c:f>'Figure 1 Info to Reliability'!$C$13:$C$33</c:f>
              <c:numCache>
                <c:formatCode>0.00</c:formatCode>
                <c:ptCount val="21"/>
                <c:pt idx="0">
                  <c:v>0.74690528436456771</c:v>
                </c:pt>
                <c:pt idx="1">
                  <c:v>0.79355435404189612</c:v>
                </c:pt>
                <c:pt idx="2">
                  <c:v>0.83460686050742616</c:v>
                </c:pt>
                <c:pt idx="3">
                  <c:v>0.88235321799242838</c:v>
                </c:pt>
                <c:pt idx="4">
                  <c:v>0.9213834005767314</c:v>
                </c:pt>
                <c:pt idx="5">
                  <c:v>0.94169035010279989</c:v>
                </c:pt>
                <c:pt idx="6">
                  <c:v>0.95219853287737111</c:v>
                </c:pt>
                <c:pt idx="7">
                  <c:v>0.9628261494247532</c:v>
                </c:pt>
                <c:pt idx="8">
                  <c:v>0.96655944510080827</c:v>
                </c:pt>
                <c:pt idx="9">
                  <c:v>0.94884020750411835</c:v>
                </c:pt>
                <c:pt idx="10">
                  <c:v>0.89570285325704346</c:v>
                </c:pt>
                <c:pt idx="11">
                  <c:v>0.78839785435424325</c:v>
                </c:pt>
                <c:pt idx="12">
                  <c:v>0.61637760719368717</c:v>
                </c:pt>
                <c:pt idx="13">
                  <c:v>0.41018956507378529</c:v>
                </c:pt>
                <c:pt idx="14">
                  <c:v>0.23255796105999094</c:v>
                </c:pt>
                <c:pt idx="15">
                  <c:v>0.11740304672468271</c:v>
                </c:pt>
                <c:pt idx="16">
                  <c:v>5.5561327125223124E-2</c:v>
                </c:pt>
                <c:pt idx="17">
                  <c:v>2.5540581362489156E-2</c:v>
                </c:pt>
                <c:pt idx="18">
                  <c:v>1.1623309875859888E-2</c:v>
                </c:pt>
                <c:pt idx="19">
                  <c:v>5.2819528304702034E-3</c:v>
                </c:pt>
                <c:pt idx="20">
                  <c:v>2.4141577382733779E-3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A1F-4975-B4DD-3539B4D9E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89888"/>
        <c:axId val="226548480"/>
      </c:lineChart>
      <c:catAx>
        <c:axId val="226789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Theta (Mean = 0, Variance = 1)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226548480"/>
        <c:crosses val="autoZero"/>
        <c:auto val="1"/>
        <c:lblAlgn val="ctr"/>
        <c:lblOffset val="100"/>
        <c:tickLblSkip val="2"/>
        <c:noMultiLvlLbl val="0"/>
      </c:catAx>
      <c:valAx>
        <c:axId val="226548480"/>
        <c:scaling>
          <c:orientation val="minMax"/>
          <c:max val="1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26789888"/>
        <c:crosses val="autoZero"/>
        <c:crossBetween val="between"/>
        <c:majorUnit val="0.1"/>
      </c:valAx>
    </c:plotArea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276045</xdr:colOff>
      <xdr:row>1</xdr:row>
      <xdr:rowOff>94891</xdr:rowOff>
    </xdr:from>
    <xdr:to>
      <xdr:col>24</xdr:col>
      <xdr:colOff>94891</xdr:colOff>
      <xdr:row>17</xdr:row>
      <xdr:rowOff>0</xdr:rowOff>
    </xdr:to>
    <xdr:graphicFrame macro="">
      <xdr:nvGraphicFramePr>
        <xdr:cNvPr id="4303" name="Chart 1">
          <a:extLst>
            <a:ext uri="{FF2B5EF4-FFF2-40B4-BE49-F238E27FC236}">
              <a16:creationId xmlns:a16="http://schemas.microsoft.com/office/drawing/2014/main" xmlns="" id="{00000000-0008-0000-0400-0000CF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508958</xdr:colOff>
      <xdr:row>1</xdr:row>
      <xdr:rowOff>94891</xdr:rowOff>
    </xdr:from>
    <xdr:to>
      <xdr:col>14</xdr:col>
      <xdr:colOff>327804</xdr:colOff>
      <xdr:row>17</xdr:row>
      <xdr:rowOff>0</xdr:rowOff>
    </xdr:to>
    <xdr:graphicFrame macro="">
      <xdr:nvGraphicFramePr>
        <xdr:cNvPr id="4305" name="Chart 1">
          <a:extLst>
            <a:ext uri="{FF2B5EF4-FFF2-40B4-BE49-F238E27FC236}">
              <a16:creationId xmlns:a16="http://schemas.microsoft.com/office/drawing/2014/main" xmlns="" id="{00000000-0008-0000-0400-0000D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86264</xdr:colOff>
      <xdr:row>1</xdr:row>
      <xdr:rowOff>120770</xdr:rowOff>
    </xdr:from>
    <xdr:to>
      <xdr:col>33</xdr:col>
      <xdr:colOff>457200</xdr:colOff>
      <xdr:row>17</xdr:row>
      <xdr:rowOff>0</xdr:rowOff>
    </xdr:to>
    <xdr:graphicFrame macro="">
      <xdr:nvGraphicFramePr>
        <xdr:cNvPr id="4307" name="Chart 1">
          <a:extLst>
            <a:ext uri="{FF2B5EF4-FFF2-40B4-BE49-F238E27FC236}">
              <a16:creationId xmlns:a16="http://schemas.microsoft.com/office/drawing/2014/main" xmlns="" id="{00000000-0008-0000-0400-0000D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0.14646</cdr:x>
      <cdr:y>0.01395</cdr:y>
    </cdr:from>
    <cdr:to>
      <cdr:x>0.9015</cdr:x>
      <cdr:y>0.11901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7443" y="37198"/>
          <a:ext cx="2409785" cy="28013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200" b="1"/>
            <a:t>Reliability = info /</a:t>
          </a:r>
          <a:r>
            <a:rPr lang="en-US" sz="1200" b="1" baseline="0"/>
            <a:t> (info+1)</a:t>
          </a:r>
          <a:endParaRPr lang="en-US" sz="1200" b="1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4979323" cy="4322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100" b="1"/>
            <a:t>Item Thresholds -- these are the logits of (y=0) for someone with Theta = 0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4979323" cy="4322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Item Difficulty -- these are the Theta values at which prob(y=1) = .50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4979323" cy="4322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100" b="1"/>
            <a:t>These are the implied probabilities of (y = 1) for someone with Theta = 0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319177</xdr:colOff>
      <xdr:row>2</xdr:row>
      <xdr:rowOff>34506</xdr:rowOff>
    </xdr:from>
    <xdr:to>
      <xdr:col>17</xdr:col>
      <xdr:colOff>379562</xdr:colOff>
      <xdr:row>19</xdr:row>
      <xdr:rowOff>77638</xdr:rowOff>
    </xdr:to>
    <xdr:graphicFrame macro="">
      <xdr:nvGraphicFramePr>
        <xdr:cNvPr id="159757" name="Chart 4">
          <a:extLst>
            <a:ext uri="{FF2B5EF4-FFF2-40B4-BE49-F238E27FC236}">
              <a16:creationId xmlns:a16="http://schemas.microsoft.com/office/drawing/2014/main" xmlns="" id="{00000000-0008-0000-0500-00000D7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310551</xdr:colOff>
      <xdr:row>20</xdr:row>
      <xdr:rowOff>155276</xdr:rowOff>
    </xdr:from>
    <xdr:to>
      <xdr:col>17</xdr:col>
      <xdr:colOff>370936</xdr:colOff>
      <xdr:row>38</xdr:row>
      <xdr:rowOff>25880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0.1103</cdr:x>
      <cdr:y>0.02691</cdr:y>
    </cdr:from>
    <cdr:to>
      <cdr:x>0.87473</cdr:x>
      <cdr:y>0.09827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3456" y="91441"/>
          <a:ext cx="3931920" cy="24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Item Characteristic Curves (not parallel for 2PL)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0.13149</cdr:x>
      <cdr:y>0.02691</cdr:y>
    </cdr:from>
    <cdr:to>
      <cdr:x>0.92771</cdr:x>
      <cdr:y>0.13623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86446" y="80087"/>
          <a:ext cx="3550998" cy="3253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 b="1"/>
            <a:t>Item Characteristic Curve for Example Item 1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491706</xdr:colOff>
      <xdr:row>2</xdr:row>
      <xdr:rowOff>155275</xdr:rowOff>
    </xdr:from>
    <xdr:to>
      <xdr:col>11</xdr:col>
      <xdr:colOff>129396</xdr:colOff>
      <xdr:row>19</xdr:row>
      <xdr:rowOff>69011</xdr:rowOff>
    </xdr:to>
    <xdr:graphicFrame macro="">
      <xdr:nvGraphicFramePr>
        <xdr:cNvPr id="140325" name="Chart 3">
          <a:extLst>
            <a:ext uri="{FF2B5EF4-FFF2-40B4-BE49-F238E27FC236}">
              <a16:creationId xmlns:a16="http://schemas.microsoft.com/office/drawing/2014/main" xmlns="" id="{00000000-0008-0000-0600-0000252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189782</xdr:colOff>
      <xdr:row>3</xdr:row>
      <xdr:rowOff>1977</xdr:rowOff>
    </xdr:from>
    <xdr:to>
      <xdr:col>16</xdr:col>
      <xdr:colOff>276225</xdr:colOff>
      <xdr:row>19</xdr:row>
      <xdr:rowOff>77638</xdr:rowOff>
    </xdr:to>
    <xdr:graphicFrame macro="">
      <xdr:nvGraphicFramePr>
        <xdr:cNvPr id="140326" name="Chart 4">
          <a:extLst>
            <a:ext uri="{FF2B5EF4-FFF2-40B4-BE49-F238E27FC236}">
              <a16:creationId xmlns:a16="http://schemas.microsoft.com/office/drawing/2014/main" xmlns="" id="{00000000-0008-0000-0600-0000262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0.17673</cdr:x>
      <cdr:y>0.70613</cdr:y>
    </cdr:from>
    <cdr:to>
      <cdr:x>0.95733</cdr:x>
      <cdr:y>0.70916</cdr:y>
    </cdr:to>
    <cdr:sp macro="" textlink="">
      <cdr:nvSpPr>
        <cdr:cNvPr id="3" name="Straight Connector 2"/>
        <cdr:cNvSpPr/>
      </cdr:nvSpPr>
      <cdr:spPr>
        <a:xfrm xmlns:a="http://schemas.openxmlformats.org/drawingml/2006/main" flipV="1">
          <a:off x="797845" y="1882857"/>
          <a:ext cx="3524011" cy="8079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0.14922</cdr:x>
      <cdr:y>0.09749</cdr:y>
    </cdr:from>
    <cdr:to>
      <cdr:x>0.39928</cdr:x>
      <cdr:y>0.25349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31767" y="282634"/>
          <a:ext cx="955964" cy="42394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Info 30 = Reliability .97</a:t>
          </a:r>
        </a:p>
      </cdr:txBody>
    </cdr:sp>
  </cdr:relSizeAnchor>
  <cdr:relSizeAnchor xmlns:cdr="http://schemas.openxmlformats.org/drawingml/2006/chartDrawing">
    <cdr:from>
      <cdr:x>0.70958</cdr:x>
      <cdr:y>0.54081</cdr:y>
    </cdr:from>
    <cdr:to>
      <cdr:x>0.95107</cdr:x>
      <cdr:y>0.68552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784763" y="1463040"/>
          <a:ext cx="931026" cy="3823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00"/>
            <a:t>Info 4 = Reliability .80</a:t>
          </a:r>
        </a:p>
      </cdr:txBody>
    </cdr:sp>
  </cdr:relSizeAnchor>
  <cdr:relSizeAnchor xmlns:cdr="http://schemas.openxmlformats.org/drawingml/2006/chartDrawing">
    <cdr:from>
      <cdr:x>0.65991</cdr:x>
      <cdr:y>0.19071</cdr:y>
    </cdr:from>
    <cdr:to>
      <cdr:x>0.95533</cdr:x>
      <cdr:y>0.39891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593570" y="540329"/>
          <a:ext cx="1138843" cy="54864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00"/>
            <a:t>The test has NO information at all past Theta</a:t>
          </a:r>
          <a:r>
            <a:rPr lang="en-US" sz="1000" baseline="0"/>
            <a:t> = 1!</a:t>
          </a:r>
          <a:endParaRPr lang="en-US" sz="10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12" sqref="A12:XFD22"/>
    </sheetView>
  </sheetViews>
  <sheetFormatPr defaultRowHeight="12.75" x14ac:dyDescent="0.2"/>
  <cols>
    <col min="2" max="2" width="14.140625" bestFit="1" customWidth="1"/>
    <col min="3" max="3" width="17.28515625" bestFit="1" customWidth="1"/>
    <col min="4" max="4" width="19.5703125" bestFit="1" customWidth="1"/>
    <col min="5" max="5" width="12.7109375" bestFit="1" customWidth="1"/>
  </cols>
  <sheetData>
    <row r="1" spans="1:5" ht="15.75" x14ac:dyDescent="0.25">
      <c r="B1" s="43" t="s">
        <v>26</v>
      </c>
      <c r="C1" s="43"/>
      <c r="D1" s="43"/>
      <c r="E1" s="43"/>
    </row>
    <row r="2" spans="1:5" x14ac:dyDescent="0.2">
      <c r="A2" s="1" t="s">
        <v>8</v>
      </c>
      <c r="B2" s="44" t="s">
        <v>27</v>
      </c>
      <c r="C2" s="44"/>
      <c r="D2" s="44"/>
      <c r="E2" s="1" t="s">
        <v>28</v>
      </c>
    </row>
    <row r="3" spans="1:5" x14ac:dyDescent="0.2">
      <c r="A3">
        <v>1</v>
      </c>
      <c r="B3" s="3"/>
      <c r="C3" s="3"/>
      <c r="D3" s="3">
        <v>0.36299999999999999</v>
      </c>
      <c r="E3" s="3">
        <v>0.64</v>
      </c>
    </row>
    <row r="4" spans="1:5" x14ac:dyDescent="0.2">
      <c r="A4">
        <v>2</v>
      </c>
      <c r="B4" s="3"/>
      <c r="C4" s="3"/>
      <c r="D4" s="3">
        <v>0.159</v>
      </c>
      <c r="E4" s="3">
        <v>0.84</v>
      </c>
    </row>
    <row r="5" spans="1:5" x14ac:dyDescent="0.2">
      <c r="A5">
        <v>3</v>
      </c>
      <c r="B5" s="3"/>
      <c r="C5" s="3"/>
      <c r="D5" s="3">
        <v>0.22800000000000001</v>
      </c>
      <c r="E5" s="3">
        <v>0.77200000000000002</v>
      </c>
    </row>
    <row r="6" spans="1:5" x14ac:dyDescent="0.2">
      <c r="A6">
        <v>4</v>
      </c>
      <c r="B6" s="3"/>
      <c r="C6" s="3"/>
      <c r="D6" s="3">
        <v>0.33800000000000002</v>
      </c>
      <c r="E6" s="3">
        <v>0.66200000000000003</v>
      </c>
    </row>
    <row r="7" spans="1:5" x14ac:dyDescent="0.2">
      <c r="A7">
        <v>5</v>
      </c>
      <c r="B7" s="3"/>
      <c r="C7" s="3"/>
      <c r="D7" s="3">
        <v>0.34699999999999998</v>
      </c>
      <c r="E7" s="3">
        <v>0.65300000000000002</v>
      </c>
    </row>
    <row r="8" spans="1:5" x14ac:dyDescent="0.2">
      <c r="A8">
        <v>6</v>
      </c>
      <c r="B8" s="3"/>
      <c r="C8" s="3"/>
      <c r="D8" s="3">
        <v>0.26600000000000001</v>
      </c>
      <c r="E8" s="3">
        <v>0.73399999999999999</v>
      </c>
    </row>
    <row r="9" spans="1:5" x14ac:dyDescent="0.2">
      <c r="A9">
        <v>7</v>
      </c>
      <c r="B9" s="3"/>
      <c r="C9" s="3"/>
      <c r="D9" s="3">
        <v>5.7000000000000002E-2</v>
      </c>
      <c r="E9" s="3">
        <v>0.94299999999999995</v>
      </c>
    </row>
  </sheetData>
  <mergeCells count="2">
    <mergeCell ref="B1:E1"/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Normal="100" workbookViewId="0">
      <selection activeCell="A11" sqref="A11:XFD23"/>
    </sheetView>
  </sheetViews>
  <sheetFormatPr defaultRowHeight="12.75" x14ac:dyDescent="0.2"/>
  <cols>
    <col min="2" max="2" width="11.7109375" customWidth="1"/>
    <col min="3" max="3" width="9.7109375" bestFit="1" customWidth="1"/>
    <col min="4" max="4" width="6.85546875" bestFit="1" customWidth="1"/>
    <col min="5" max="5" width="11.5703125" bestFit="1" customWidth="1"/>
    <col min="6" max="6" width="11.42578125" customWidth="1"/>
    <col min="9" max="9" width="11.28515625" customWidth="1"/>
  </cols>
  <sheetData>
    <row r="1" spans="1:7" ht="15.75" x14ac:dyDescent="0.25">
      <c r="A1" s="45" t="s">
        <v>26</v>
      </c>
      <c r="B1" s="45"/>
      <c r="C1" s="45"/>
      <c r="D1" s="45"/>
      <c r="E1" s="45"/>
      <c r="F1" s="45"/>
    </row>
    <row r="2" spans="1:7" ht="15.75" x14ac:dyDescent="0.25">
      <c r="A2" s="12"/>
      <c r="B2" s="12"/>
      <c r="C2" s="12"/>
      <c r="D2" s="12"/>
      <c r="E2" s="12"/>
      <c r="F2" s="12"/>
    </row>
    <row r="3" spans="1:7" ht="25.5" x14ac:dyDescent="0.2">
      <c r="A3" s="28" t="s">
        <v>8</v>
      </c>
      <c r="B3" s="28" t="s">
        <v>69</v>
      </c>
      <c r="C3" s="28" t="s">
        <v>46</v>
      </c>
      <c r="D3" s="28" t="s">
        <v>7</v>
      </c>
      <c r="E3" s="28" t="s">
        <v>43</v>
      </c>
      <c r="F3" s="28" t="s">
        <v>44</v>
      </c>
    </row>
    <row r="4" spans="1:7" x14ac:dyDescent="0.2">
      <c r="A4">
        <v>1</v>
      </c>
      <c r="B4" s="2">
        <v>1.629</v>
      </c>
      <c r="C4" s="2">
        <v>4.3280000000000003</v>
      </c>
      <c r="D4">
        <v>0</v>
      </c>
      <c r="E4" s="2">
        <f xml:space="preserve"> B4 + (C4*D4)</f>
        <v>1.629</v>
      </c>
      <c r="F4" s="2">
        <f>EXP(E4) / (1+EXP(E4))</f>
        <v>0.83603260274674329</v>
      </c>
      <c r="G4" s="2">
        <f>1-F4</f>
        <v>0.16396739725325671</v>
      </c>
    </row>
    <row r="5" spans="1:7" x14ac:dyDescent="0.2">
      <c r="A5">
        <v>7</v>
      </c>
      <c r="B5" s="2">
        <v>5.9619999999999997</v>
      </c>
      <c r="C5" s="2">
        <v>3.2829999999999999</v>
      </c>
      <c r="D5">
        <v>0</v>
      </c>
      <c r="E5" s="2">
        <f xml:space="preserve"> B5 + (C5*D5)</f>
        <v>5.9619999999999997</v>
      </c>
      <c r="F5" s="2">
        <f>EXP(E5) / (1+EXP(E5))</f>
        <v>0.99743185504551157</v>
      </c>
    </row>
    <row r="6" spans="1:7" x14ac:dyDescent="0.2">
      <c r="B6" s="3"/>
      <c r="C6" s="3"/>
      <c r="D6" s="3"/>
    </row>
    <row r="7" spans="1:7" ht="25.5" x14ac:dyDescent="0.2">
      <c r="A7" s="29" t="s">
        <v>8</v>
      </c>
      <c r="B7" s="29" t="s">
        <v>47</v>
      </c>
      <c r="C7" s="29" t="s">
        <v>48</v>
      </c>
      <c r="D7" s="28" t="s">
        <v>7</v>
      </c>
      <c r="E7" s="28" t="s">
        <v>43</v>
      </c>
      <c r="F7" s="28" t="s">
        <v>44</v>
      </c>
    </row>
    <row r="8" spans="1:7" x14ac:dyDescent="0.2">
      <c r="A8">
        <v>1</v>
      </c>
      <c r="B8" s="2">
        <v>-0.376</v>
      </c>
      <c r="C8" s="2">
        <v>4.3280000000000003</v>
      </c>
      <c r="D8">
        <v>0</v>
      </c>
      <c r="E8" s="2">
        <f>C8*(D8-B8)</f>
        <v>1.6273280000000001</v>
      </c>
      <c r="F8" s="2">
        <f>EXP(E8) / (1+EXP(E8))</f>
        <v>0.83580327269758292</v>
      </c>
    </row>
    <row r="9" spans="1:7" x14ac:dyDescent="0.2">
      <c r="A9">
        <v>7</v>
      </c>
      <c r="B9" s="2">
        <v>-1.8160000000000001</v>
      </c>
      <c r="C9" s="2">
        <v>3.2829999999999999</v>
      </c>
      <c r="D9">
        <v>0</v>
      </c>
      <c r="E9" s="2">
        <f>C9*(D9-B9)</f>
        <v>5.9619280000000003</v>
      </c>
      <c r="F9" s="2">
        <f>EXP(E9) / (1+EXP(E9))</f>
        <v>0.99743167060733584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5"/>
  <sheetViews>
    <sheetView zoomScale="115" zoomScaleNormal="115" workbookViewId="0">
      <selection activeCell="C56" sqref="C56"/>
    </sheetView>
  </sheetViews>
  <sheetFormatPr defaultRowHeight="12.75" x14ac:dyDescent="0.2"/>
  <cols>
    <col min="1" max="1" width="23.140625" style="4" bestFit="1" customWidth="1"/>
    <col min="2" max="2" width="10.140625" style="4" customWidth="1"/>
    <col min="3" max="3" width="10" style="4" customWidth="1"/>
    <col min="4" max="4" width="4.28515625" style="4" customWidth="1"/>
    <col min="5" max="6" width="9.140625" style="4"/>
    <col min="7" max="7" width="4.7109375" style="4" customWidth="1"/>
    <col min="8" max="8" width="8.7109375" style="4" bestFit="1" customWidth="1"/>
    <col min="9" max="9" width="8.28515625" style="4" bestFit="1" customWidth="1"/>
    <col min="10" max="10" width="8.28515625" style="4" customWidth="1"/>
    <col min="11" max="11" width="4.28515625" style="4" customWidth="1"/>
    <col min="12" max="12" width="12.28515625" style="4" customWidth="1"/>
    <col min="13" max="13" width="11.5703125" style="4" bestFit="1" customWidth="1"/>
    <col min="14" max="16384" width="9.140625" style="4"/>
  </cols>
  <sheetData>
    <row r="1" spans="1:11" customFormat="1" ht="26.45" customHeight="1" x14ac:dyDescent="0.2">
      <c r="A1" s="46" t="s">
        <v>39</v>
      </c>
      <c r="B1" s="46"/>
      <c r="C1" s="46"/>
      <c r="D1" s="4"/>
      <c r="E1" s="47" t="s">
        <v>40</v>
      </c>
      <c r="F1" s="47"/>
      <c r="G1" s="47"/>
      <c r="H1" s="47"/>
      <c r="I1" s="47"/>
      <c r="J1" s="47"/>
    </row>
    <row r="2" spans="1:11" x14ac:dyDescent="0.2">
      <c r="A2" s="20" t="s">
        <v>37</v>
      </c>
      <c r="B2" s="21">
        <v>0</v>
      </c>
      <c r="C2" s="8"/>
      <c r="D2" s="8"/>
      <c r="E2" s="22"/>
      <c r="F2" s="22"/>
      <c r="G2" s="22"/>
      <c r="H2" s="8"/>
      <c r="I2" s="8"/>
      <c r="J2" s="8"/>
      <c r="K2" s="8"/>
    </row>
    <row r="3" spans="1:11" x14ac:dyDescent="0.2">
      <c r="A3" s="20" t="s">
        <v>38</v>
      </c>
      <c r="B3" s="22">
        <v>1</v>
      </c>
      <c r="C3" s="22"/>
      <c r="D3" s="22"/>
      <c r="E3" s="22"/>
      <c r="F3" s="22"/>
      <c r="G3" s="22"/>
      <c r="H3" s="22"/>
      <c r="I3" s="22"/>
      <c r="J3" s="22"/>
    </row>
    <row r="4" spans="1:11" x14ac:dyDescent="0.2">
      <c r="A4" s="20" t="s">
        <v>49</v>
      </c>
      <c r="B4" s="22">
        <v>3.29</v>
      </c>
      <c r="C4" s="22"/>
      <c r="D4" s="22"/>
      <c r="E4" s="22"/>
      <c r="F4" s="22"/>
      <c r="G4" s="22"/>
      <c r="H4" s="22"/>
      <c r="I4" s="22"/>
      <c r="J4" s="22"/>
    </row>
    <row r="5" spans="1:11" ht="28.15" customHeight="1" x14ac:dyDescent="0.2">
      <c r="A5" s="48" t="s">
        <v>60</v>
      </c>
      <c r="B5" s="49"/>
      <c r="C5" s="49"/>
      <c r="D5" s="49"/>
      <c r="E5" s="49"/>
      <c r="F5" s="49"/>
      <c r="G5" s="49"/>
      <c r="H5" s="49"/>
      <c r="I5" s="49"/>
      <c r="J5" s="49"/>
    </row>
    <row r="6" spans="1:11" s="5" customFormat="1" x14ac:dyDescent="0.2">
      <c r="A6" s="20"/>
      <c r="B6" s="50" t="s">
        <v>9</v>
      </c>
      <c r="C6" s="50"/>
      <c r="D6" s="8"/>
      <c r="E6" s="50" t="s">
        <v>30</v>
      </c>
      <c r="F6" s="50"/>
      <c r="G6" s="20"/>
      <c r="H6" s="50" t="s">
        <v>31</v>
      </c>
      <c r="I6" s="50"/>
      <c r="J6" s="50"/>
      <c r="K6" s="6"/>
    </row>
    <row r="7" spans="1:11" s="5" customFormat="1" ht="15" x14ac:dyDescent="0.25">
      <c r="A7" s="23" t="s">
        <v>8</v>
      </c>
      <c r="B7" s="19" t="s">
        <v>10</v>
      </c>
      <c r="C7" s="19" t="s">
        <v>11</v>
      </c>
      <c r="D7" s="19"/>
      <c r="E7" s="19" t="s">
        <v>12</v>
      </c>
      <c r="F7" s="19" t="s">
        <v>13</v>
      </c>
      <c r="G7" s="23"/>
      <c r="H7" s="24" t="s">
        <v>10</v>
      </c>
      <c r="I7" s="19" t="s">
        <v>11</v>
      </c>
      <c r="J7" s="19" t="s">
        <v>14</v>
      </c>
      <c r="K7" s="6"/>
    </row>
    <row r="8" spans="1:11" x14ac:dyDescent="0.2">
      <c r="A8" s="22" t="s">
        <v>0</v>
      </c>
      <c r="B8" s="25">
        <v>4.3280000000000003</v>
      </c>
      <c r="C8" s="25">
        <v>-1.629</v>
      </c>
      <c r="D8" s="26"/>
      <c r="E8" s="25">
        <f>B8*SQRT($B$3)</f>
        <v>4.3280000000000003</v>
      </c>
      <c r="F8" s="26">
        <f>((C8-(B8*$B$2))/(B8*SQRT($B$3)))</f>
        <v>-0.37638632162661734</v>
      </c>
      <c r="G8" s="22"/>
      <c r="H8" s="25">
        <f t="shared" ref="H8:H14" si="0">(B8*SQRT($B$3))/SQRT((B8*B8*$B$3)+$B$4)</f>
        <v>0.92228039084553404</v>
      </c>
      <c r="I8" s="25">
        <f t="shared" ref="I8:I14" si="1">C8/SQRT((B8*B8*$B$3)+$B$4)</f>
        <v>-0.34713372381870955</v>
      </c>
      <c r="J8" s="25">
        <f>H8*H8</f>
        <v>0.85060111933819105</v>
      </c>
      <c r="K8" s="7"/>
    </row>
    <row r="9" spans="1:11" x14ac:dyDescent="0.2">
      <c r="A9" s="22" t="s">
        <v>1</v>
      </c>
      <c r="B9" s="25">
        <v>4.9779999999999998</v>
      </c>
      <c r="C9" s="25">
        <v>-5.202</v>
      </c>
      <c r="D9" s="26"/>
      <c r="E9" s="25">
        <f t="shared" ref="E9:E14" si="2">B9*SQRT($B$3)</f>
        <v>4.9779999999999998</v>
      </c>
      <c r="F9" s="26">
        <f t="shared" ref="F9:F14" si="3">((C9-(B9*$B$2))/(B9*SQRT($B$3)))</f>
        <v>-1.0449979911611089</v>
      </c>
      <c r="G9" s="22"/>
      <c r="H9" s="25">
        <f t="shared" si="0"/>
        <v>0.93957173136250782</v>
      </c>
      <c r="I9" s="25">
        <f t="shared" si="1"/>
        <v>-0.98185057182558577</v>
      </c>
      <c r="J9" s="25">
        <f t="shared" ref="J9:J14" si="4">H9*H9</f>
        <v>0.88279503837554052</v>
      </c>
      <c r="K9" s="7"/>
    </row>
    <row r="10" spans="1:11" x14ac:dyDescent="0.2">
      <c r="A10" s="22" t="s">
        <v>2</v>
      </c>
      <c r="B10" s="25">
        <v>4.3230000000000004</v>
      </c>
      <c r="C10" s="25">
        <v>-3.4620000000000002</v>
      </c>
      <c r="D10" s="26"/>
      <c r="E10" s="25">
        <f t="shared" si="2"/>
        <v>4.3230000000000004</v>
      </c>
      <c r="F10" s="26">
        <f t="shared" si="3"/>
        <v>-0.8008327550312283</v>
      </c>
      <c r="G10" s="22"/>
      <c r="H10" s="25">
        <f t="shared" si="0"/>
        <v>0.92212097424095629</v>
      </c>
      <c r="I10" s="25">
        <f t="shared" si="1"/>
        <v>-0.73846468027346535</v>
      </c>
      <c r="J10" s="25">
        <f t="shared" si="4"/>
        <v>0.8503070911350904</v>
      </c>
      <c r="K10" s="7"/>
    </row>
    <row r="11" spans="1:11" x14ac:dyDescent="0.2">
      <c r="A11" s="22" t="s">
        <v>3</v>
      </c>
      <c r="B11" s="25">
        <v>7.5110000000000001</v>
      </c>
      <c r="C11" s="25">
        <v>-3.12</v>
      </c>
      <c r="D11" s="26"/>
      <c r="E11" s="25">
        <f t="shared" si="2"/>
        <v>7.5110000000000001</v>
      </c>
      <c r="F11" s="26">
        <f t="shared" si="3"/>
        <v>-0.41539076021834642</v>
      </c>
      <c r="G11" s="22"/>
      <c r="H11" s="25">
        <f t="shared" si="0"/>
        <v>0.97205753381742088</v>
      </c>
      <c r="I11" s="25">
        <f t="shared" si="1"/>
        <v>-0.40378371794838946</v>
      </c>
      <c r="J11" s="25">
        <f t="shared" si="4"/>
        <v>0.94489584905120638</v>
      </c>
      <c r="K11" s="7"/>
    </row>
    <row r="12" spans="1:11" x14ac:dyDescent="0.2">
      <c r="A12" s="22" t="s">
        <v>4</v>
      </c>
      <c r="B12" s="25">
        <v>4.2480000000000002</v>
      </c>
      <c r="C12" s="25">
        <v>-1.833</v>
      </c>
      <c r="D12" s="26"/>
      <c r="E12" s="25">
        <f t="shared" si="2"/>
        <v>4.2480000000000002</v>
      </c>
      <c r="F12" s="26">
        <f t="shared" si="3"/>
        <v>-0.43149717514124292</v>
      </c>
      <c r="G12" s="22"/>
      <c r="H12" s="25">
        <f t="shared" si="0"/>
        <v>0.91967219168643921</v>
      </c>
      <c r="I12" s="25">
        <f t="shared" si="1"/>
        <v>-0.39683595276865419</v>
      </c>
      <c r="J12" s="25">
        <f t="shared" si="4"/>
        <v>0.84579694016133855</v>
      </c>
      <c r="K12" s="7"/>
    </row>
    <row r="13" spans="1:11" x14ac:dyDescent="0.2">
      <c r="A13" s="22" t="s">
        <v>5</v>
      </c>
      <c r="B13" s="25">
        <v>3.4510000000000001</v>
      </c>
      <c r="C13" s="25">
        <v>-2.4420000000000002</v>
      </c>
      <c r="D13" s="26"/>
      <c r="E13" s="25">
        <f t="shared" si="2"/>
        <v>3.4510000000000001</v>
      </c>
      <c r="F13" s="26">
        <f t="shared" si="3"/>
        <v>-0.70762097942625335</v>
      </c>
      <c r="G13" s="22"/>
      <c r="H13" s="25">
        <f t="shared" si="0"/>
        <v>0.88518026497865643</v>
      </c>
      <c r="I13" s="25">
        <f t="shared" si="1"/>
        <v>-0.62637212607298731</v>
      </c>
      <c r="J13" s="25">
        <f t="shared" si="4"/>
        <v>0.78354410150768439</v>
      </c>
      <c r="K13" s="7"/>
    </row>
    <row r="14" spans="1:11" x14ac:dyDescent="0.2">
      <c r="A14" s="22" t="s">
        <v>6</v>
      </c>
      <c r="B14" s="25">
        <v>3.2829999999999999</v>
      </c>
      <c r="C14" s="25">
        <v>-5.9619999999999997</v>
      </c>
      <c r="D14" s="26"/>
      <c r="E14" s="25">
        <f t="shared" si="2"/>
        <v>3.2829999999999999</v>
      </c>
      <c r="F14" s="26">
        <f t="shared" si="3"/>
        <v>-1.8160219311605239</v>
      </c>
      <c r="G14" s="22"/>
      <c r="H14" s="25">
        <f t="shared" si="0"/>
        <v>0.87529274577129046</v>
      </c>
      <c r="I14" s="25">
        <f t="shared" si="1"/>
        <v>-1.5895508225063764</v>
      </c>
      <c r="J14" s="25">
        <f t="shared" si="4"/>
        <v>0.76613739079984489</v>
      </c>
      <c r="K14" s="7"/>
    </row>
    <row r="15" spans="1:11" x14ac:dyDescent="0.2">
      <c r="A15" s="27"/>
      <c r="B15" s="27"/>
      <c r="C15" s="27"/>
      <c r="D15" s="27"/>
      <c r="E15" s="27"/>
      <c r="F15" s="27"/>
      <c r="G15" s="27"/>
      <c r="H15" s="27"/>
      <c r="I15" s="27"/>
      <c r="J15" s="27"/>
    </row>
  </sheetData>
  <mergeCells count="6">
    <mergeCell ref="A1:C1"/>
    <mergeCell ref="E1:J1"/>
    <mergeCell ref="A5:J5"/>
    <mergeCell ref="B6:C6"/>
    <mergeCell ref="E6:F6"/>
    <mergeCell ref="H6:J6"/>
  </mergeCells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"/>
  <sheetViews>
    <sheetView zoomScale="115" zoomScaleNormal="115" workbookViewId="0">
      <selection activeCell="A9" sqref="A9:XFD25"/>
    </sheetView>
  </sheetViews>
  <sheetFormatPr defaultRowHeight="15" x14ac:dyDescent="0.25"/>
  <cols>
    <col min="1" max="1" width="38" style="13" bestFit="1" customWidth="1"/>
    <col min="2" max="2" width="11.5703125" style="13" bestFit="1" customWidth="1"/>
    <col min="3" max="3" width="12.140625" style="13" bestFit="1" customWidth="1"/>
    <col min="4" max="4" width="12.140625" style="13" customWidth="1"/>
    <col min="5" max="5" width="11.28515625" style="13" customWidth="1"/>
    <col min="6" max="6" width="8.28515625" style="13" customWidth="1"/>
    <col min="7" max="7" width="13.5703125" style="14" bestFit="1" customWidth="1"/>
    <col min="8" max="8" width="9.140625" style="13"/>
    <col min="9" max="9" width="4.140625" style="13" customWidth="1"/>
    <col min="10" max="16384" width="9.140625" style="13"/>
  </cols>
  <sheetData>
    <row r="1" spans="1:8" ht="26.1" customHeight="1" x14ac:dyDescent="0.25">
      <c r="A1" s="46" t="s">
        <v>39</v>
      </c>
      <c r="B1" s="46"/>
      <c r="C1" s="46"/>
      <c r="D1" s="46"/>
      <c r="E1" s="51" t="s">
        <v>40</v>
      </c>
      <c r="F1" s="51"/>
      <c r="G1" s="51"/>
    </row>
    <row r="2" spans="1:8" ht="26.1" customHeight="1" x14ac:dyDescent="0.25">
      <c r="A2" s="52" t="s">
        <v>70</v>
      </c>
      <c r="B2" s="54" t="s">
        <v>71</v>
      </c>
      <c r="C2" s="54"/>
      <c r="D2" s="54"/>
      <c r="E2" s="54"/>
      <c r="F2" s="54"/>
      <c r="G2" s="54"/>
    </row>
    <row r="3" spans="1:8" ht="31.9" customHeight="1" x14ac:dyDescent="0.25">
      <c r="A3" s="53"/>
      <c r="B3" s="31" t="s">
        <v>50</v>
      </c>
      <c r="C3" s="42" t="s">
        <v>51</v>
      </c>
      <c r="D3" s="30" t="s">
        <v>35</v>
      </c>
      <c r="E3" s="30" t="s">
        <v>72</v>
      </c>
      <c r="F3" s="30" t="s">
        <v>41</v>
      </c>
      <c r="G3" s="32" t="s">
        <v>42</v>
      </c>
      <c r="H3" s="17"/>
    </row>
    <row r="4" spans="1:8" x14ac:dyDescent="0.25">
      <c r="A4" s="17"/>
      <c r="B4" s="17"/>
      <c r="C4" s="17"/>
      <c r="D4" s="17"/>
      <c r="E4" s="17"/>
      <c r="F4" s="17"/>
      <c r="G4" s="18"/>
      <c r="H4" s="17"/>
    </row>
    <row r="5" spans="1:8" x14ac:dyDescent="0.25">
      <c r="A5" s="13" t="s">
        <v>33</v>
      </c>
      <c r="B5" s="15">
        <v>-1464.4570000000001</v>
      </c>
      <c r="C5" s="13">
        <v>8</v>
      </c>
      <c r="D5" s="15">
        <f>B5*-2</f>
        <v>2928.9140000000002</v>
      </c>
      <c r="E5" s="15"/>
    </row>
    <row r="6" spans="1:8" x14ac:dyDescent="0.25">
      <c r="A6" s="13" t="s">
        <v>34</v>
      </c>
      <c r="B6" s="15">
        <v>-1454.634</v>
      </c>
      <c r="C6" s="13">
        <v>14</v>
      </c>
      <c r="D6" s="15">
        <f>B6*-2</f>
        <v>2909.268</v>
      </c>
      <c r="E6" s="15"/>
    </row>
    <row r="7" spans="1:8" x14ac:dyDescent="0.25">
      <c r="A7" s="16" t="s">
        <v>32</v>
      </c>
      <c r="B7" s="15"/>
      <c r="D7" s="15"/>
      <c r="E7" s="15">
        <f>D5-D6</f>
        <v>19.646000000000186</v>
      </c>
      <c r="F7" s="13">
        <f>C6-C5</f>
        <v>6</v>
      </c>
      <c r="G7" s="14">
        <f>CHIDIST(E7,F7)</f>
        <v>3.2009762816018112E-3</v>
      </c>
    </row>
    <row r="8" spans="1:8" x14ac:dyDescent="0.25">
      <c r="B8" s="15"/>
      <c r="D8" s="15"/>
      <c r="E8" s="15"/>
    </row>
    <row r="10" spans="1:8" x14ac:dyDescent="0.25">
      <c r="A10" s="16"/>
      <c r="E10" s="15"/>
    </row>
    <row r="13" spans="1:8" x14ac:dyDescent="0.25">
      <c r="A13" s="16"/>
      <c r="E13" s="15"/>
    </row>
  </sheetData>
  <mergeCells count="4">
    <mergeCell ref="E1:G1"/>
    <mergeCell ref="A1:D1"/>
    <mergeCell ref="A2:A3"/>
    <mergeCell ref="B2:G2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9"/>
  <sheetViews>
    <sheetView tabSelected="1" zoomScale="130" zoomScaleNormal="130" workbookViewId="0">
      <selection activeCell="C13" sqref="C13"/>
    </sheetView>
  </sheetViews>
  <sheetFormatPr defaultRowHeight="15.75" x14ac:dyDescent="0.25"/>
  <cols>
    <col min="1" max="1" width="9.140625" style="58"/>
    <col min="2" max="2" width="45.42578125" style="58" bestFit="1" customWidth="1"/>
    <col min="3" max="3" width="1.7109375" style="58" customWidth="1"/>
    <col min="4" max="5" width="9.140625" style="59"/>
    <col min="6" max="6" width="1.7109375" style="58" customWidth="1"/>
    <col min="7" max="16384" width="9.140625" style="58"/>
  </cols>
  <sheetData>
    <row r="2" spans="2:8" s="60" customFormat="1" ht="23.25" customHeight="1" x14ac:dyDescent="0.2">
      <c r="B2" s="73"/>
      <c r="C2" s="67"/>
      <c r="D2" s="63" t="s">
        <v>81</v>
      </c>
      <c r="E2" s="63"/>
      <c r="F2" s="67"/>
      <c r="G2" s="63" t="s">
        <v>82</v>
      </c>
      <c r="H2" s="63"/>
    </row>
    <row r="3" spans="2:8" s="60" customFormat="1" x14ac:dyDescent="0.2">
      <c r="B3" s="66" t="s">
        <v>83</v>
      </c>
      <c r="D3" s="63" t="s">
        <v>10</v>
      </c>
      <c r="E3" s="63"/>
      <c r="G3" s="63" t="s">
        <v>75</v>
      </c>
      <c r="H3" s="63"/>
    </row>
    <row r="4" spans="2:8" x14ac:dyDescent="0.25">
      <c r="B4" s="66"/>
      <c r="C4" s="61"/>
      <c r="D4" s="64" t="s">
        <v>73</v>
      </c>
      <c r="E4" s="64" t="s">
        <v>74</v>
      </c>
      <c r="F4" s="62"/>
      <c r="G4" s="64" t="s">
        <v>73</v>
      </c>
      <c r="H4" s="64" t="s">
        <v>74</v>
      </c>
    </row>
    <row r="5" spans="2:8" x14ac:dyDescent="0.25">
      <c r="B5" s="60" t="s">
        <v>76</v>
      </c>
      <c r="C5" s="60"/>
      <c r="D5" s="59">
        <v>4.3280000000000003</v>
      </c>
      <c r="E5" s="59">
        <v>0.56000000000000005</v>
      </c>
      <c r="G5" s="59">
        <v>4.3280000000000003</v>
      </c>
      <c r="H5" s="59">
        <v>0.56000000000000005</v>
      </c>
    </row>
    <row r="6" spans="2:8" x14ac:dyDescent="0.25">
      <c r="B6" s="60" t="s">
        <v>19</v>
      </c>
      <c r="C6" s="60"/>
      <c r="D6" s="59">
        <v>4.9779999999999998</v>
      </c>
      <c r="E6" s="59">
        <v>0.80800000000000005</v>
      </c>
      <c r="G6" s="59">
        <v>4.9779999999999998</v>
      </c>
      <c r="H6" s="59">
        <v>0.80800000000000005</v>
      </c>
    </row>
    <row r="7" spans="2:8" x14ac:dyDescent="0.25">
      <c r="B7" s="60" t="s">
        <v>20</v>
      </c>
      <c r="C7" s="60"/>
      <c r="D7" s="59">
        <v>4.3230000000000004</v>
      </c>
      <c r="E7" s="59">
        <v>0.56999999999999995</v>
      </c>
      <c r="G7" s="59">
        <v>4.3230000000000004</v>
      </c>
      <c r="H7" s="59">
        <v>0.56999999999999995</v>
      </c>
    </row>
    <row r="8" spans="2:8" x14ac:dyDescent="0.25">
      <c r="B8" s="60" t="s">
        <v>77</v>
      </c>
      <c r="C8" s="60"/>
      <c r="D8" s="59">
        <v>7.5110000000000001</v>
      </c>
      <c r="E8" s="59">
        <v>1.696</v>
      </c>
      <c r="G8" s="59">
        <v>7.5110000000000001</v>
      </c>
      <c r="H8" s="59">
        <v>1.696</v>
      </c>
    </row>
    <row r="9" spans="2:8" x14ac:dyDescent="0.25">
      <c r="B9" s="60" t="s">
        <v>78</v>
      </c>
      <c r="C9" s="60"/>
      <c r="D9" s="59">
        <v>4.2480000000000002</v>
      </c>
      <c r="E9" s="59">
        <v>0.52700000000000002</v>
      </c>
      <c r="G9" s="59">
        <v>4.2480000000000002</v>
      </c>
      <c r="H9" s="59">
        <v>0.52700000000000002</v>
      </c>
    </row>
    <row r="10" spans="2:8" x14ac:dyDescent="0.25">
      <c r="B10" s="60" t="s">
        <v>79</v>
      </c>
      <c r="C10" s="60"/>
      <c r="D10" s="59">
        <v>3.4510000000000001</v>
      </c>
      <c r="E10" s="59">
        <v>0.40100000000000002</v>
      </c>
      <c r="G10" s="59">
        <v>3.4510000000000001</v>
      </c>
      <c r="H10" s="59">
        <v>0.40100000000000002</v>
      </c>
    </row>
    <row r="11" spans="2:8" x14ac:dyDescent="0.25">
      <c r="B11" s="60" t="s">
        <v>80</v>
      </c>
      <c r="C11" s="60"/>
      <c r="D11" s="59">
        <v>3.2829999999999999</v>
      </c>
      <c r="E11" s="59">
        <v>0.60099999999999998</v>
      </c>
      <c r="G11" s="59">
        <v>3.2829999999999999</v>
      </c>
      <c r="H11" s="59">
        <v>0.60099999999999998</v>
      </c>
    </row>
    <row r="12" spans="2:8" x14ac:dyDescent="0.25">
      <c r="B12" s="70"/>
      <c r="D12" s="72"/>
      <c r="E12" s="72"/>
      <c r="F12" s="70"/>
      <c r="G12" s="70"/>
      <c r="H12" s="70"/>
    </row>
    <row r="13" spans="2:8" x14ac:dyDescent="0.25">
      <c r="B13" s="66" t="s">
        <v>84</v>
      </c>
      <c r="D13" s="71" t="s">
        <v>45</v>
      </c>
      <c r="E13" s="71"/>
      <c r="G13" s="71" t="s">
        <v>17</v>
      </c>
      <c r="H13" s="71"/>
    </row>
    <row r="14" spans="2:8" x14ac:dyDescent="0.25">
      <c r="B14" s="66"/>
      <c r="C14" s="61"/>
      <c r="D14" s="64" t="s">
        <v>73</v>
      </c>
      <c r="E14" s="64" t="s">
        <v>74</v>
      </c>
      <c r="F14" s="62"/>
      <c r="G14" s="65" t="s">
        <v>73</v>
      </c>
      <c r="H14" s="65" t="s">
        <v>74</v>
      </c>
    </row>
    <row r="15" spans="2:8" x14ac:dyDescent="0.25">
      <c r="B15" s="60" t="s">
        <v>76</v>
      </c>
      <c r="C15" s="60"/>
      <c r="D15" s="59">
        <v>-1.629</v>
      </c>
      <c r="E15" s="59">
        <v>0.29499999999999998</v>
      </c>
      <c r="G15" s="59">
        <v>-0.376</v>
      </c>
      <c r="H15" s="59">
        <v>5.1999999999999998E-2</v>
      </c>
    </row>
    <row r="16" spans="2:8" x14ac:dyDescent="0.25">
      <c r="B16" s="60" t="s">
        <v>19</v>
      </c>
      <c r="C16" s="60"/>
      <c r="D16" s="59">
        <v>-5.202</v>
      </c>
      <c r="E16" s="59">
        <v>0.77</v>
      </c>
      <c r="G16" s="59">
        <v>-1.0449999999999999</v>
      </c>
      <c r="H16" s="59">
        <v>6.5000000000000002E-2</v>
      </c>
    </row>
    <row r="17" spans="2:8" x14ac:dyDescent="0.25">
      <c r="B17" s="60" t="s">
        <v>20</v>
      </c>
      <c r="C17" s="60"/>
      <c r="D17" s="59">
        <v>-3.4620000000000002</v>
      </c>
      <c r="E17" s="59">
        <v>0.441</v>
      </c>
      <c r="G17" s="59">
        <v>-0.80100000000000005</v>
      </c>
      <c r="H17" s="59">
        <v>5.8999999999999997E-2</v>
      </c>
    </row>
    <row r="18" spans="2:8" x14ac:dyDescent="0.25">
      <c r="B18" s="60" t="s">
        <v>77</v>
      </c>
      <c r="C18" s="60"/>
      <c r="D18" s="59">
        <v>-3.12</v>
      </c>
      <c r="E18" s="59">
        <v>0.74399999999999999</v>
      </c>
      <c r="G18" s="59">
        <v>-0.41499999999999998</v>
      </c>
      <c r="H18" s="59">
        <v>4.7E-2</v>
      </c>
    </row>
    <row r="19" spans="2:8" x14ac:dyDescent="0.25">
      <c r="B19" s="60" t="s">
        <v>78</v>
      </c>
      <c r="C19" s="60"/>
      <c r="D19" s="59">
        <v>-1.833</v>
      </c>
      <c r="E19" s="59">
        <v>0.29799999999999999</v>
      </c>
      <c r="G19" s="59">
        <v>-0.432</v>
      </c>
      <c r="H19" s="59">
        <v>5.1999999999999998E-2</v>
      </c>
    </row>
    <row r="20" spans="2:8" x14ac:dyDescent="0.25">
      <c r="B20" s="60" t="s">
        <v>79</v>
      </c>
      <c r="C20" s="60"/>
      <c r="D20" s="59">
        <v>-2.4420000000000002</v>
      </c>
      <c r="E20" s="59">
        <v>0.29199999999999998</v>
      </c>
      <c r="G20" s="59">
        <v>-0.70799999999999996</v>
      </c>
      <c r="H20" s="59">
        <v>0.06</v>
      </c>
    </row>
    <row r="21" spans="2:8" x14ac:dyDescent="0.25">
      <c r="B21" s="60" t="s">
        <v>80</v>
      </c>
      <c r="C21" s="60"/>
      <c r="D21" s="59">
        <v>-5.9619999999999997</v>
      </c>
      <c r="E21" s="59">
        <v>0.85799999999999998</v>
      </c>
      <c r="G21" s="59">
        <v>-1.8160000000000001</v>
      </c>
      <c r="H21" s="59">
        <v>0.126</v>
      </c>
    </row>
    <row r="22" spans="2:8" x14ac:dyDescent="0.25">
      <c r="B22" s="68"/>
      <c r="C22" s="68"/>
      <c r="D22" s="69"/>
      <c r="E22" s="69"/>
      <c r="F22" s="68"/>
      <c r="G22" s="68"/>
      <c r="H22" s="68"/>
    </row>
    <row r="23" spans="2:8" x14ac:dyDescent="0.25">
      <c r="B23" s="61"/>
      <c r="C23" s="61"/>
    </row>
    <row r="24" spans="2:8" x14ac:dyDescent="0.25">
      <c r="B24" s="60"/>
      <c r="C24" s="60"/>
    </row>
    <row r="25" spans="2:8" x14ac:dyDescent="0.25">
      <c r="B25" s="60"/>
      <c r="C25" s="60"/>
    </row>
    <row r="26" spans="2:8" x14ac:dyDescent="0.25">
      <c r="B26" s="60"/>
      <c r="C26" s="60"/>
    </row>
    <row r="27" spans="2:8" x14ac:dyDescent="0.25">
      <c r="B27" s="60"/>
      <c r="C27" s="60"/>
    </row>
    <row r="28" spans="2:8" x14ac:dyDescent="0.25">
      <c r="B28" s="60"/>
      <c r="C28" s="60"/>
    </row>
    <row r="29" spans="2:8" x14ac:dyDescent="0.25">
      <c r="B29" s="60"/>
      <c r="C29" s="60"/>
    </row>
    <row r="30" spans="2:8" x14ac:dyDescent="0.25">
      <c r="B30" s="60"/>
      <c r="C30" s="60"/>
    </row>
    <row r="32" spans="2:8" x14ac:dyDescent="0.25">
      <c r="B32" s="61"/>
      <c r="C32" s="61"/>
    </row>
    <row r="33" spans="2:3" x14ac:dyDescent="0.25">
      <c r="B33" s="60"/>
      <c r="C33" s="60"/>
    </row>
    <row r="34" spans="2:3" x14ac:dyDescent="0.25">
      <c r="B34" s="60"/>
      <c r="C34" s="60"/>
    </row>
    <row r="35" spans="2:3" x14ac:dyDescent="0.25">
      <c r="B35" s="60"/>
      <c r="C35" s="60"/>
    </row>
    <row r="36" spans="2:3" x14ac:dyDescent="0.25">
      <c r="B36" s="60"/>
      <c r="C36" s="60"/>
    </row>
    <row r="37" spans="2:3" x14ac:dyDescent="0.25">
      <c r="B37" s="60"/>
      <c r="C37" s="60"/>
    </row>
    <row r="38" spans="2:3" x14ac:dyDescent="0.25">
      <c r="B38" s="60"/>
      <c r="C38" s="60"/>
    </row>
    <row r="39" spans="2:3" x14ac:dyDescent="0.25">
      <c r="B39" s="60"/>
      <c r="C39" s="60"/>
    </row>
  </sheetData>
  <mergeCells count="8">
    <mergeCell ref="B3:B4"/>
    <mergeCell ref="B13:B14"/>
    <mergeCell ref="D3:E3"/>
    <mergeCell ref="D2:E2"/>
    <mergeCell ref="G2:H2"/>
    <mergeCell ref="G3:H3"/>
    <mergeCell ref="D13:E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activeCell="A18" sqref="A18:XFD48"/>
    </sheetView>
  </sheetViews>
  <sheetFormatPr defaultRowHeight="15" x14ac:dyDescent="0.25"/>
  <cols>
    <col min="1" max="1" width="19.140625" style="33" bestFit="1" customWidth="1"/>
    <col min="2" max="2" width="11.42578125" style="33" bestFit="1" customWidth="1"/>
    <col min="3" max="4" width="11.28515625" style="33" bestFit="1" customWidth="1"/>
    <col min="5" max="5" width="19.5703125" style="33" bestFit="1" customWidth="1"/>
    <col min="6" max="16384" width="9.140625" style="33"/>
  </cols>
  <sheetData>
    <row r="1" spans="1:5" x14ac:dyDescent="0.25">
      <c r="A1" s="55" t="s">
        <v>29</v>
      </c>
      <c r="B1" s="55"/>
      <c r="C1" s="55"/>
    </row>
    <row r="2" spans="1:5" x14ac:dyDescent="0.25">
      <c r="A2" s="34" t="s">
        <v>8</v>
      </c>
      <c r="B2" s="36" t="s">
        <v>36</v>
      </c>
      <c r="C2" s="34" t="s">
        <v>17</v>
      </c>
      <c r="D2" s="34" t="s">
        <v>45</v>
      </c>
      <c r="E2" s="24" t="s">
        <v>52</v>
      </c>
    </row>
    <row r="3" spans="1:5" x14ac:dyDescent="0.25">
      <c r="A3" s="33" t="s">
        <v>24</v>
      </c>
      <c r="B3" s="37" t="s">
        <v>53</v>
      </c>
      <c r="C3" s="35">
        <v>-0.376</v>
      </c>
      <c r="D3" s="35">
        <v>-1.629</v>
      </c>
      <c r="E3" s="38">
        <f t="shared" ref="E3:E9" si="0">1-(EXP(D3)/(1+EXP(D3)))</f>
        <v>0.83603260274674329</v>
      </c>
    </row>
    <row r="4" spans="1:5" x14ac:dyDescent="0.25">
      <c r="A4" s="33" t="s">
        <v>19</v>
      </c>
      <c r="B4" s="37" t="s">
        <v>54</v>
      </c>
      <c r="C4" s="35">
        <v>-1.0449999999999999</v>
      </c>
      <c r="D4" s="35">
        <v>-5.202</v>
      </c>
      <c r="E4" s="38">
        <f t="shared" si="0"/>
        <v>0.99452460271376919</v>
      </c>
    </row>
    <row r="5" spans="1:5" x14ac:dyDescent="0.25">
      <c r="A5" s="33" t="s">
        <v>20</v>
      </c>
      <c r="B5" s="37" t="s">
        <v>55</v>
      </c>
      <c r="C5" s="35">
        <v>-0.80100000000000005</v>
      </c>
      <c r="D5" s="35">
        <v>-3.4620000000000002</v>
      </c>
      <c r="E5" s="38">
        <f t="shared" si="0"/>
        <v>0.96958699825868311</v>
      </c>
    </row>
    <row r="6" spans="1:5" x14ac:dyDescent="0.25">
      <c r="A6" s="33" t="s">
        <v>23</v>
      </c>
      <c r="B6" s="37" t="s">
        <v>56</v>
      </c>
      <c r="C6" s="35">
        <v>-0.41499999999999998</v>
      </c>
      <c r="D6" s="35">
        <v>-1.833</v>
      </c>
      <c r="E6" s="38">
        <f t="shared" si="0"/>
        <v>0.86211872447451032</v>
      </c>
    </row>
    <row r="7" spans="1:5" x14ac:dyDescent="0.25">
      <c r="A7" s="33" t="s">
        <v>22</v>
      </c>
      <c r="B7" s="37" t="s">
        <v>57</v>
      </c>
      <c r="C7" s="35">
        <v>-0.432</v>
      </c>
      <c r="D7" s="35">
        <v>-2.4420000000000002</v>
      </c>
      <c r="E7" s="38">
        <f t="shared" si="0"/>
        <v>0.91997445447369852</v>
      </c>
    </row>
    <row r="8" spans="1:5" x14ac:dyDescent="0.25">
      <c r="A8" s="33" t="s">
        <v>21</v>
      </c>
      <c r="B8" s="37" t="s">
        <v>58</v>
      </c>
      <c r="C8" s="35">
        <v>-0.70799999999999996</v>
      </c>
      <c r="D8" s="35">
        <v>-3.12</v>
      </c>
      <c r="E8" s="38">
        <f t="shared" si="0"/>
        <v>0.95771022815796625</v>
      </c>
    </row>
    <row r="9" spans="1:5" x14ac:dyDescent="0.25">
      <c r="A9" s="33" t="s">
        <v>18</v>
      </c>
      <c r="B9" s="37" t="s">
        <v>59</v>
      </c>
      <c r="C9" s="35">
        <v>-1.8160000000000001</v>
      </c>
      <c r="D9" s="35">
        <v>-5.9619999999999997</v>
      </c>
      <c r="E9" s="38">
        <f t="shared" si="0"/>
        <v>0.99743185504551157</v>
      </c>
    </row>
    <row r="19" spans="18:18" x14ac:dyDescent="0.25">
      <c r="R19" s="39"/>
    </row>
  </sheetData>
  <mergeCells count="1">
    <mergeCell ref="A1:C1"/>
  </mergeCells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="130" zoomScaleNormal="130" workbookViewId="0">
      <selection activeCell="T18" sqref="T18"/>
    </sheetView>
  </sheetViews>
  <sheetFormatPr defaultRowHeight="12.75" x14ac:dyDescent="0.2"/>
  <cols>
    <col min="1" max="1" width="9.140625" style="3"/>
    <col min="2" max="8" width="9.140625" style="2"/>
  </cols>
  <sheetData>
    <row r="1" spans="1:8" x14ac:dyDescent="0.2">
      <c r="A1" s="3" t="s">
        <v>7</v>
      </c>
      <c r="B1" s="2" t="s">
        <v>25</v>
      </c>
      <c r="C1" s="2" t="s">
        <v>62</v>
      </c>
      <c r="D1" s="2" t="s">
        <v>63</v>
      </c>
      <c r="E1" s="2" t="s">
        <v>64</v>
      </c>
      <c r="F1" s="2" t="s">
        <v>65</v>
      </c>
      <c r="G1" s="2" t="s">
        <v>66</v>
      </c>
      <c r="H1" s="2" t="s">
        <v>67</v>
      </c>
    </row>
    <row r="2" spans="1:8" x14ac:dyDescent="0.2">
      <c r="A2" s="3">
        <v>-3</v>
      </c>
      <c r="B2" s="2">
        <v>1.0000000000000001E-5</v>
      </c>
      <c r="C2" s="2">
        <v>6.0000000000000002E-5</v>
      </c>
      <c r="D2" s="2">
        <v>6.9999999999999994E-5</v>
      </c>
      <c r="E2" s="2">
        <v>0</v>
      </c>
      <c r="F2" s="2">
        <v>2.0000000000000002E-5</v>
      </c>
      <c r="G2" s="2">
        <v>3.6999999999999999E-4</v>
      </c>
      <c r="H2" s="2">
        <v>2.0080000000000001E-2</v>
      </c>
    </row>
    <row r="3" spans="1:8" x14ac:dyDescent="0.2">
      <c r="A3" s="3">
        <v>-2.8</v>
      </c>
      <c r="B3" s="2">
        <v>3.0000000000000001E-5</v>
      </c>
      <c r="C3" s="2">
        <v>1.6000000000000001E-4</v>
      </c>
      <c r="D3" s="2">
        <v>1.8000000000000001E-4</v>
      </c>
      <c r="E3" s="2">
        <v>0</v>
      </c>
      <c r="F3" s="2">
        <v>4.0000000000000003E-5</v>
      </c>
      <c r="G3" s="2">
        <v>7.2999999999999996E-4</v>
      </c>
      <c r="H3" s="2">
        <v>3.8019999999999998E-2</v>
      </c>
    </row>
    <row r="4" spans="1:8" x14ac:dyDescent="0.2">
      <c r="A4" s="3">
        <v>-2.6</v>
      </c>
      <c r="B4" s="2">
        <v>6.9999999999999994E-5</v>
      </c>
      <c r="C4" s="2">
        <v>4.2999999999999999E-4</v>
      </c>
      <c r="D4" s="2">
        <v>4.2000000000000002E-4</v>
      </c>
      <c r="E4" s="2">
        <v>0</v>
      </c>
      <c r="F4" s="2">
        <v>1E-4</v>
      </c>
      <c r="G4" s="2">
        <v>1.4599999999999999E-3</v>
      </c>
      <c r="H4" s="2">
        <v>7.0809999999999998E-2</v>
      </c>
    </row>
    <row r="5" spans="1:8" x14ac:dyDescent="0.2">
      <c r="A5" s="3">
        <v>-2.4</v>
      </c>
      <c r="B5" s="2">
        <v>1.6000000000000001E-4</v>
      </c>
      <c r="C5" s="2">
        <v>1.17E-3</v>
      </c>
      <c r="D5" s="2">
        <v>9.8999999999999999E-4</v>
      </c>
      <c r="E5" s="2">
        <v>0</v>
      </c>
      <c r="F5" s="2">
        <v>2.3000000000000001E-4</v>
      </c>
      <c r="G5" s="2">
        <v>2.8999999999999998E-3</v>
      </c>
      <c r="H5" s="2">
        <v>0.12812999999999999</v>
      </c>
    </row>
    <row r="6" spans="1:8" x14ac:dyDescent="0.2">
      <c r="A6" s="3">
        <v>-2.2000000000000002</v>
      </c>
      <c r="B6" s="2">
        <v>3.6999999999999999E-4</v>
      </c>
      <c r="C6" s="2">
        <v>3.1700000000000001E-3</v>
      </c>
      <c r="D6" s="2">
        <v>2.3600000000000001E-3</v>
      </c>
      <c r="E6" s="2">
        <v>0</v>
      </c>
      <c r="F6" s="2">
        <v>5.5000000000000003E-4</v>
      </c>
      <c r="G6" s="2">
        <v>5.77E-3</v>
      </c>
      <c r="H6" s="2">
        <v>0.22081000000000001</v>
      </c>
    </row>
    <row r="7" spans="1:8" x14ac:dyDescent="0.2">
      <c r="A7" s="3">
        <v>-2</v>
      </c>
      <c r="B7" s="2">
        <v>8.8999999999999995E-4</v>
      </c>
      <c r="C7" s="2">
        <v>8.5299999999999994E-3</v>
      </c>
      <c r="D7" s="2">
        <v>5.5799999999999999E-3</v>
      </c>
      <c r="E7" s="2">
        <v>1.0000000000000001E-5</v>
      </c>
      <c r="F7" s="2">
        <v>1.2800000000000001E-3</v>
      </c>
      <c r="G7" s="2">
        <v>1.1429999999999999E-2</v>
      </c>
      <c r="H7" s="2">
        <v>0.35336000000000001</v>
      </c>
    </row>
    <row r="8" spans="1:8" x14ac:dyDescent="0.2">
      <c r="A8" s="3">
        <v>-1.8</v>
      </c>
      <c r="B8" s="2">
        <v>2.0999999999999999E-3</v>
      </c>
      <c r="C8" s="2">
        <v>2.2759999999999999E-2</v>
      </c>
      <c r="D8" s="2">
        <v>1.315E-2</v>
      </c>
      <c r="E8" s="2">
        <v>3.0000000000000001E-5</v>
      </c>
      <c r="F8" s="2">
        <v>2.98E-3</v>
      </c>
      <c r="G8" s="2">
        <v>2.2540000000000001E-2</v>
      </c>
      <c r="H8" s="2">
        <v>0.51307999999999998</v>
      </c>
    </row>
    <row r="9" spans="1:8" x14ac:dyDescent="0.2">
      <c r="A9" s="3">
        <v>-1.6</v>
      </c>
      <c r="B9" s="2">
        <v>4.9899999999999996E-3</v>
      </c>
      <c r="C9" s="2">
        <v>5.9310000000000002E-2</v>
      </c>
      <c r="D9" s="2">
        <v>3.065E-2</v>
      </c>
      <c r="E9" s="2">
        <v>1.3999999999999999E-4</v>
      </c>
      <c r="F9" s="2">
        <v>6.94E-3</v>
      </c>
      <c r="G9" s="2">
        <v>4.3959999999999999E-2</v>
      </c>
      <c r="H9" s="2">
        <v>0.67018</v>
      </c>
    </row>
    <row r="10" spans="1:8" x14ac:dyDescent="0.2">
      <c r="A10" s="3">
        <v>-1.4</v>
      </c>
      <c r="B10" s="2">
        <v>1.1769999999999999E-2</v>
      </c>
      <c r="C10" s="2">
        <v>0.14576</v>
      </c>
      <c r="D10" s="2">
        <v>6.9830000000000003E-2</v>
      </c>
      <c r="E10" s="2">
        <v>6.0999999999999997E-4</v>
      </c>
      <c r="F10" s="2">
        <v>1.6080000000000001E-2</v>
      </c>
      <c r="G10" s="2">
        <v>8.3989999999999995E-2</v>
      </c>
      <c r="H10" s="2">
        <v>0.79668000000000005</v>
      </c>
    </row>
    <row r="11" spans="1:8" x14ac:dyDescent="0.2">
      <c r="A11" s="3">
        <v>-1.2</v>
      </c>
      <c r="B11" s="2">
        <v>2.7519999999999999E-2</v>
      </c>
      <c r="C11" s="2">
        <v>0.31592999999999999</v>
      </c>
      <c r="D11" s="2">
        <v>0.15125</v>
      </c>
      <c r="E11" s="2">
        <v>2.7499999999999998E-3</v>
      </c>
      <c r="F11" s="2">
        <v>3.6810000000000002E-2</v>
      </c>
      <c r="G11" s="2">
        <v>0.15458</v>
      </c>
      <c r="H11" s="2">
        <v>0.88312000000000002</v>
      </c>
    </row>
    <row r="12" spans="1:8" x14ac:dyDescent="0.2">
      <c r="A12" s="3">
        <v>-1</v>
      </c>
      <c r="B12" s="2">
        <v>6.3030000000000003E-2</v>
      </c>
      <c r="C12" s="2">
        <v>0.55554999999999999</v>
      </c>
      <c r="D12" s="2">
        <v>0.29726999999999998</v>
      </c>
      <c r="E12" s="2">
        <v>1.223E-2</v>
      </c>
      <c r="F12" s="2">
        <v>8.2049999999999998E-2</v>
      </c>
      <c r="G12" s="2">
        <v>0.26719999999999999</v>
      </c>
      <c r="H12" s="2">
        <v>0.93576999999999999</v>
      </c>
    </row>
    <row r="13" spans="1:8" x14ac:dyDescent="0.2">
      <c r="A13" s="3">
        <v>-0.8</v>
      </c>
      <c r="B13" s="2">
        <v>0.13783000000000001</v>
      </c>
      <c r="C13" s="2">
        <v>0.77185000000000004</v>
      </c>
      <c r="D13" s="2">
        <v>0.50104000000000004</v>
      </c>
      <c r="E13" s="2">
        <v>5.2699999999999997E-2</v>
      </c>
      <c r="F13" s="2">
        <v>0.1729</v>
      </c>
      <c r="G13" s="2">
        <v>0.42098999999999998</v>
      </c>
      <c r="H13" s="2">
        <v>0.96562999999999999</v>
      </c>
    </row>
    <row r="14" spans="1:8" x14ac:dyDescent="0.2">
      <c r="A14" s="3">
        <v>-0.6</v>
      </c>
      <c r="B14" s="2">
        <v>0.27532000000000001</v>
      </c>
      <c r="C14" s="2">
        <v>0.90154000000000001</v>
      </c>
      <c r="D14" s="2">
        <v>0.70447000000000004</v>
      </c>
      <c r="E14" s="2">
        <v>0.19991999999999999</v>
      </c>
      <c r="F14" s="2">
        <v>0.32837</v>
      </c>
      <c r="G14" s="2">
        <v>0.59182000000000001</v>
      </c>
      <c r="H14" s="2">
        <v>0.98187999999999998</v>
      </c>
    </row>
    <row r="15" spans="1:8" x14ac:dyDescent="0.2">
      <c r="A15" s="3">
        <v>-0.4</v>
      </c>
      <c r="B15" s="2">
        <v>0.47449000000000002</v>
      </c>
      <c r="C15" s="2">
        <v>0.96121000000000001</v>
      </c>
      <c r="D15" s="2">
        <v>0.84982000000000002</v>
      </c>
      <c r="E15" s="2">
        <v>0.52881999999999996</v>
      </c>
      <c r="F15" s="2">
        <v>0.53347999999999995</v>
      </c>
      <c r="G15" s="2">
        <v>0.74300999999999995</v>
      </c>
      <c r="H15" s="2">
        <v>0.99051999999999996</v>
      </c>
    </row>
    <row r="16" spans="1:8" x14ac:dyDescent="0.2">
      <c r="A16" s="3">
        <v>-0.2</v>
      </c>
      <c r="B16" s="2">
        <v>0.68211999999999995</v>
      </c>
      <c r="C16" s="2">
        <v>0.98531000000000002</v>
      </c>
      <c r="D16" s="2">
        <v>0.93071000000000004</v>
      </c>
      <c r="E16" s="2">
        <v>0.83447000000000005</v>
      </c>
      <c r="F16" s="2">
        <v>0.72785999999999995</v>
      </c>
      <c r="G16" s="2">
        <v>0.85219</v>
      </c>
      <c r="H16" s="2">
        <v>0.99505999999999994</v>
      </c>
    </row>
    <row r="17" spans="1:8" x14ac:dyDescent="0.2">
      <c r="A17" s="3">
        <v>0</v>
      </c>
      <c r="B17" s="2">
        <v>0.83606000000000003</v>
      </c>
      <c r="C17" s="2">
        <v>0.99451999999999996</v>
      </c>
      <c r="D17" s="2">
        <v>0.96958999999999995</v>
      </c>
      <c r="E17" s="2">
        <v>0.9577</v>
      </c>
      <c r="F17" s="2">
        <v>0.86216999999999999</v>
      </c>
      <c r="G17" s="2">
        <v>0.91998000000000002</v>
      </c>
      <c r="H17" s="2">
        <v>0.99743000000000004</v>
      </c>
    </row>
    <row r="18" spans="1:8" x14ac:dyDescent="0.2">
      <c r="A18" s="3">
        <v>0.2</v>
      </c>
      <c r="B18" s="2">
        <v>0.92378000000000005</v>
      </c>
      <c r="C18" s="2">
        <v>0.99797000000000002</v>
      </c>
      <c r="D18" s="2">
        <v>0.98695999999999995</v>
      </c>
      <c r="E18" s="2">
        <v>0.99026000000000003</v>
      </c>
      <c r="F18" s="2">
        <v>0.93601999999999996</v>
      </c>
      <c r="G18" s="2">
        <v>0.95820000000000005</v>
      </c>
      <c r="H18" s="2">
        <v>0.99866999999999995</v>
      </c>
    </row>
    <row r="19" spans="1:8" x14ac:dyDescent="0.2">
      <c r="A19" s="3">
        <v>0.4</v>
      </c>
      <c r="B19" s="2">
        <v>0.96645000000000003</v>
      </c>
      <c r="C19" s="2">
        <v>0.99924999999999997</v>
      </c>
      <c r="D19" s="2">
        <v>0.99446999999999997</v>
      </c>
      <c r="E19" s="2">
        <v>0.99782000000000004</v>
      </c>
      <c r="F19" s="2">
        <v>0.97160999999999997</v>
      </c>
      <c r="G19" s="2">
        <v>0.97858999999999996</v>
      </c>
      <c r="H19" s="2">
        <v>0.99931000000000003</v>
      </c>
    </row>
    <row r="20" spans="1:8" x14ac:dyDescent="0.2">
      <c r="A20" s="3">
        <v>0.6</v>
      </c>
      <c r="B20" s="2">
        <v>0.98560000000000003</v>
      </c>
      <c r="C20" s="2">
        <v>0.99972000000000005</v>
      </c>
      <c r="D20" s="2">
        <v>0.99765999999999999</v>
      </c>
      <c r="E20" s="2">
        <v>0.99951000000000001</v>
      </c>
      <c r="F20" s="2">
        <v>0.98765999999999998</v>
      </c>
      <c r="G20" s="2">
        <v>0.98914999999999997</v>
      </c>
      <c r="H20" s="2">
        <v>0.99963999999999997</v>
      </c>
    </row>
    <row r="21" spans="1:8" x14ac:dyDescent="0.2">
      <c r="A21" s="3">
        <v>0.8</v>
      </c>
      <c r="B21" s="2">
        <v>0.99389000000000005</v>
      </c>
      <c r="C21" s="2">
        <v>0.99990000000000001</v>
      </c>
      <c r="D21" s="2">
        <v>0.99900999999999995</v>
      </c>
      <c r="E21" s="2">
        <v>0.99988999999999995</v>
      </c>
      <c r="F21" s="2">
        <v>0.99468999999999996</v>
      </c>
      <c r="G21" s="2">
        <v>0.99453000000000003</v>
      </c>
      <c r="H21" s="2">
        <v>0.99980999999999998</v>
      </c>
    </row>
    <row r="22" spans="1:8" x14ac:dyDescent="0.2">
      <c r="A22" s="3">
        <v>1</v>
      </c>
      <c r="B22" s="2">
        <v>0.99741999999999997</v>
      </c>
      <c r="C22" s="2">
        <v>0.99995999999999996</v>
      </c>
      <c r="D22" s="2">
        <v>0.99958000000000002</v>
      </c>
      <c r="E22" s="2">
        <v>0.99997999999999998</v>
      </c>
      <c r="F22" s="2">
        <v>0.99772000000000005</v>
      </c>
      <c r="G22" s="2">
        <v>0.99724999999999997</v>
      </c>
      <c r="H22" s="2">
        <v>0.99990000000000001</v>
      </c>
    </row>
    <row r="23" spans="1:8" x14ac:dyDescent="0.2">
      <c r="A23" s="3">
        <v>1.2</v>
      </c>
      <c r="B23" s="2">
        <v>0.99890999999999996</v>
      </c>
      <c r="C23" s="2">
        <v>0.99999000000000005</v>
      </c>
      <c r="D23" s="2">
        <v>0.99982000000000004</v>
      </c>
      <c r="E23" s="2">
        <v>0.99999000000000005</v>
      </c>
      <c r="F23" s="2">
        <v>0.99902000000000002</v>
      </c>
      <c r="G23" s="2">
        <v>0.99861999999999995</v>
      </c>
      <c r="H23" s="2">
        <v>0.99995000000000001</v>
      </c>
    </row>
    <row r="24" spans="1:8" x14ac:dyDescent="0.2">
      <c r="A24" s="3">
        <v>1.4</v>
      </c>
      <c r="B24" s="2">
        <v>0.99953999999999998</v>
      </c>
      <c r="C24" s="2">
        <v>0.99999000000000005</v>
      </c>
      <c r="D24" s="2">
        <v>0.99992999999999999</v>
      </c>
      <c r="E24" s="2">
        <v>1</v>
      </c>
      <c r="F24" s="2">
        <v>0.99958000000000002</v>
      </c>
      <c r="G24" s="2">
        <v>0.99931000000000003</v>
      </c>
      <c r="H24" s="2">
        <v>0.99997000000000003</v>
      </c>
    </row>
    <row r="25" spans="1:8" x14ac:dyDescent="0.2">
      <c r="A25" s="3">
        <v>1.6</v>
      </c>
      <c r="B25" s="2">
        <v>0.99980999999999998</v>
      </c>
      <c r="C25" s="2">
        <v>1</v>
      </c>
      <c r="D25" s="2">
        <v>0.99997000000000003</v>
      </c>
      <c r="E25" s="2">
        <v>1</v>
      </c>
      <c r="F25" s="2">
        <v>0.99982000000000004</v>
      </c>
      <c r="G25" s="2">
        <v>0.99965000000000004</v>
      </c>
      <c r="H25" s="2">
        <v>0.99999000000000005</v>
      </c>
    </row>
    <row r="26" spans="1:8" x14ac:dyDescent="0.2">
      <c r="A26" s="3">
        <v>1.8</v>
      </c>
      <c r="B26" s="2">
        <v>0.99992000000000003</v>
      </c>
      <c r="C26" s="2">
        <v>1</v>
      </c>
      <c r="D26" s="2">
        <v>0.99999000000000005</v>
      </c>
      <c r="E26" s="2">
        <v>1</v>
      </c>
      <c r="F26" s="2">
        <v>0.99992000000000003</v>
      </c>
      <c r="G26" s="2">
        <v>0.99983</v>
      </c>
      <c r="H26" s="2">
        <v>0.99999000000000005</v>
      </c>
    </row>
    <row r="27" spans="1:8" x14ac:dyDescent="0.2">
      <c r="A27" s="3">
        <v>2</v>
      </c>
      <c r="B27" s="2">
        <v>0.99997000000000003</v>
      </c>
      <c r="C27" s="2">
        <v>1</v>
      </c>
      <c r="D27" s="2">
        <v>0.99999000000000005</v>
      </c>
      <c r="E27" s="2">
        <v>1</v>
      </c>
      <c r="F27" s="2">
        <v>0.99997000000000003</v>
      </c>
      <c r="G27" s="2">
        <v>0.99990999999999997</v>
      </c>
      <c r="H27" s="2">
        <v>1</v>
      </c>
    </row>
    <row r="28" spans="1:8" x14ac:dyDescent="0.2">
      <c r="A28" s="3">
        <v>2.2000000000000002</v>
      </c>
      <c r="B28" s="2">
        <v>0.99999000000000005</v>
      </c>
      <c r="C28" s="2">
        <v>1</v>
      </c>
      <c r="D28" s="2">
        <v>1</v>
      </c>
      <c r="E28" s="2">
        <v>1</v>
      </c>
      <c r="F28" s="2">
        <v>0.99999000000000005</v>
      </c>
      <c r="G28" s="2">
        <v>0.99995999999999996</v>
      </c>
      <c r="H28" s="2">
        <v>1</v>
      </c>
    </row>
    <row r="29" spans="1:8" x14ac:dyDescent="0.2">
      <c r="A29" s="3">
        <v>2.4</v>
      </c>
      <c r="B29" s="2">
        <v>0.99999000000000005</v>
      </c>
      <c r="C29" s="2">
        <v>1</v>
      </c>
      <c r="D29" s="2">
        <v>1</v>
      </c>
      <c r="E29" s="2">
        <v>1</v>
      </c>
      <c r="F29" s="2">
        <v>0.99999000000000005</v>
      </c>
      <c r="G29" s="2">
        <v>0.99997999999999998</v>
      </c>
      <c r="H29" s="2">
        <v>1</v>
      </c>
    </row>
    <row r="30" spans="1:8" x14ac:dyDescent="0.2">
      <c r="A30" s="3">
        <v>2.6</v>
      </c>
      <c r="B30" s="2">
        <v>1</v>
      </c>
      <c r="C30" s="2">
        <v>1</v>
      </c>
      <c r="D30" s="2">
        <v>1</v>
      </c>
      <c r="E30" s="2">
        <v>1</v>
      </c>
      <c r="F30" s="2">
        <v>1</v>
      </c>
      <c r="G30" s="2">
        <v>0.99999000000000005</v>
      </c>
      <c r="H30" s="2">
        <v>1</v>
      </c>
    </row>
    <row r="31" spans="1:8" x14ac:dyDescent="0.2">
      <c r="A31" s="3">
        <v>2.8</v>
      </c>
      <c r="B31" s="2">
        <v>1</v>
      </c>
      <c r="C31" s="2">
        <v>1</v>
      </c>
      <c r="D31" s="2">
        <v>1</v>
      </c>
      <c r="E31" s="2">
        <v>1</v>
      </c>
      <c r="F31" s="2">
        <v>1</v>
      </c>
      <c r="G31" s="2">
        <v>0.99999000000000005</v>
      </c>
      <c r="H31" s="2">
        <v>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workbookViewId="0">
      <selection activeCell="L49" sqref="L49"/>
    </sheetView>
  </sheetViews>
  <sheetFormatPr defaultRowHeight="12.75" x14ac:dyDescent="0.2"/>
  <cols>
    <col min="1" max="1" width="9.140625" style="11"/>
    <col min="2" max="2" width="15.85546875" style="3" bestFit="1" customWidth="1"/>
    <col min="3" max="3" width="19.28515625" style="3" bestFit="1" customWidth="1"/>
  </cols>
  <sheetData>
    <row r="1" spans="1:17" x14ac:dyDescent="0.2">
      <c r="A1" s="56" t="s">
        <v>68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x14ac:dyDescent="0.2">
      <c r="A2" s="40" t="s">
        <v>7</v>
      </c>
      <c r="B2" s="41" t="s">
        <v>61</v>
      </c>
      <c r="C2" s="41" t="s">
        <v>16</v>
      </c>
    </row>
    <row r="3" spans="1:17" x14ac:dyDescent="0.2">
      <c r="A3" s="11">
        <v>-4</v>
      </c>
      <c r="B3" s="3">
        <v>8.4499999999999992E-3</v>
      </c>
      <c r="C3" s="3">
        <f>B3/(B3+1)</f>
        <v>8.3791957955277885E-3</v>
      </c>
    </row>
    <row r="4" spans="1:17" x14ac:dyDescent="0.2">
      <c r="A4" s="11">
        <v>-3.8</v>
      </c>
      <c r="B4" s="3">
        <v>1.6299999999999999E-2</v>
      </c>
      <c r="C4" s="3">
        <f t="shared" ref="C4:C41" si="0">B4/(B4+1)</f>
        <v>1.603857128800551E-2</v>
      </c>
    </row>
    <row r="5" spans="1:17" x14ac:dyDescent="0.2">
      <c r="A5" s="11">
        <v>-3.6</v>
      </c>
      <c r="B5" s="3">
        <v>3.141E-2</v>
      </c>
      <c r="C5" s="3">
        <f t="shared" si="0"/>
        <v>3.0453456918199361E-2</v>
      </c>
    </row>
    <row r="6" spans="1:17" x14ac:dyDescent="0.2">
      <c r="A6" s="11">
        <v>-3.4</v>
      </c>
      <c r="B6" s="3">
        <v>6.0409999999999998E-2</v>
      </c>
      <c r="C6" s="3">
        <f t="shared" si="0"/>
        <v>5.6968531039880796E-2</v>
      </c>
    </row>
    <row r="7" spans="1:17" x14ac:dyDescent="0.2">
      <c r="A7" s="11">
        <v>-3.2</v>
      </c>
      <c r="B7" s="3">
        <v>0.11572</v>
      </c>
      <c r="C7" s="3">
        <f t="shared" si="0"/>
        <v>0.10371777865414261</v>
      </c>
    </row>
    <row r="8" spans="1:17" x14ac:dyDescent="0.2">
      <c r="A8" s="11">
        <v>-3</v>
      </c>
      <c r="B8" s="3">
        <v>0.21992</v>
      </c>
      <c r="C8" s="3">
        <f t="shared" si="0"/>
        <v>0.18027411633549739</v>
      </c>
    </row>
    <row r="9" spans="1:17" x14ac:dyDescent="0.2">
      <c r="A9" s="11">
        <v>-2.8</v>
      </c>
      <c r="B9" s="3">
        <v>0.41150999999999999</v>
      </c>
      <c r="C9" s="3">
        <f t="shared" si="0"/>
        <v>0.29153884846724426</v>
      </c>
    </row>
    <row r="10" spans="1:17" x14ac:dyDescent="0.2">
      <c r="A10" s="11">
        <v>-2.6</v>
      </c>
      <c r="B10" s="3">
        <v>0.74822999999999995</v>
      </c>
      <c r="C10" s="3">
        <f t="shared" si="0"/>
        <v>0.4279928842314798</v>
      </c>
    </row>
    <row r="11" spans="1:17" x14ac:dyDescent="0.2">
      <c r="A11" s="11">
        <v>-2.4</v>
      </c>
      <c r="B11" s="3">
        <v>1.29345</v>
      </c>
      <c r="C11" s="3">
        <f t="shared" si="0"/>
        <v>0.56397566984237724</v>
      </c>
    </row>
    <row r="12" spans="1:17" x14ac:dyDescent="0.2">
      <c r="A12" s="11">
        <v>-2.2000000000000002</v>
      </c>
      <c r="B12" s="3">
        <v>2.06216</v>
      </c>
      <c r="C12" s="3">
        <f t="shared" si="0"/>
        <v>0.67343313216814271</v>
      </c>
    </row>
    <row r="13" spans="1:17" x14ac:dyDescent="0.2">
      <c r="A13" s="11">
        <v>-2</v>
      </c>
      <c r="B13" s="3">
        <v>2.9510900000000002</v>
      </c>
      <c r="C13" s="3">
        <f t="shared" si="0"/>
        <v>0.74690528436456771</v>
      </c>
    </row>
    <row r="14" spans="1:17" x14ac:dyDescent="0.2">
      <c r="A14" s="11">
        <v>-1.8</v>
      </c>
      <c r="B14" s="3">
        <v>3.84389</v>
      </c>
      <c r="C14" s="3">
        <f t="shared" si="0"/>
        <v>0.79355435404189612</v>
      </c>
    </row>
    <row r="15" spans="1:17" x14ac:dyDescent="0.2">
      <c r="A15" s="11">
        <v>-1.6</v>
      </c>
      <c r="B15" s="3">
        <v>5.0461999999999998</v>
      </c>
      <c r="C15" s="3">
        <f t="shared" si="0"/>
        <v>0.83460686050742616</v>
      </c>
    </row>
    <row r="16" spans="1:17" x14ac:dyDescent="0.2">
      <c r="A16" s="11">
        <v>-1.4</v>
      </c>
      <c r="B16" s="3">
        <v>7.5000200000000001</v>
      </c>
      <c r="C16" s="3">
        <f t="shared" si="0"/>
        <v>0.88235321799242838</v>
      </c>
    </row>
    <row r="17" spans="1:6" x14ac:dyDescent="0.2">
      <c r="A17" s="11">
        <v>-1.2</v>
      </c>
      <c r="B17" s="3">
        <v>11.71996</v>
      </c>
      <c r="C17" s="3">
        <f t="shared" si="0"/>
        <v>0.9213834005767314</v>
      </c>
    </row>
    <row r="18" spans="1:6" x14ac:dyDescent="0.2">
      <c r="A18" s="11">
        <v>-1</v>
      </c>
      <c r="B18" s="3">
        <v>16.149819999999998</v>
      </c>
      <c r="C18" s="3">
        <f t="shared" si="0"/>
        <v>0.94169035010279989</v>
      </c>
    </row>
    <row r="19" spans="1:6" x14ac:dyDescent="0.2">
      <c r="A19" s="11">
        <v>-0.8</v>
      </c>
      <c r="B19" s="3">
        <v>19.91986</v>
      </c>
      <c r="C19" s="3">
        <f t="shared" si="0"/>
        <v>0.95219853287737111</v>
      </c>
    </row>
    <row r="20" spans="1:6" x14ac:dyDescent="0.2">
      <c r="A20" s="11">
        <v>-0.6</v>
      </c>
      <c r="B20" s="3">
        <v>25.90063</v>
      </c>
      <c r="C20" s="3">
        <f t="shared" si="0"/>
        <v>0.9628261494247532</v>
      </c>
    </row>
    <row r="21" spans="1:6" x14ac:dyDescent="0.2">
      <c r="A21" s="11">
        <v>-0.4</v>
      </c>
      <c r="B21" s="3">
        <v>28.90381</v>
      </c>
      <c r="C21" s="3">
        <f t="shared" si="0"/>
        <v>0.96655944510080827</v>
      </c>
    </row>
    <row r="22" spans="1:6" x14ac:dyDescent="0.2">
      <c r="A22" s="11">
        <v>-0.2</v>
      </c>
      <c r="B22" s="3">
        <v>18.546600000000002</v>
      </c>
      <c r="C22" s="3">
        <f t="shared" si="0"/>
        <v>0.94884020750411835</v>
      </c>
    </row>
    <row r="23" spans="1:6" x14ac:dyDescent="0.2">
      <c r="A23" s="11">
        <v>0</v>
      </c>
      <c r="B23" s="3">
        <v>8.5879899999999996</v>
      </c>
      <c r="C23" s="3">
        <f t="shared" si="0"/>
        <v>0.89570285325704346</v>
      </c>
      <c r="E23" s="10" t="s">
        <v>15</v>
      </c>
      <c r="F23" s="10" t="s">
        <v>16</v>
      </c>
    </row>
    <row r="24" spans="1:6" x14ac:dyDescent="0.2">
      <c r="A24" s="11">
        <v>0.2</v>
      </c>
      <c r="B24" s="3">
        <v>3.7258499999999999</v>
      </c>
      <c r="C24" s="3">
        <f t="shared" si="0"/>
        <v>0.78839785435424325</v>
      </c>
      <c r="E24">
        <v>28</v>
      </c>
      <c r="F24" s="9">
        <f t="shared" ref="F24:F32" si="1">E24/(E24+1)</f>
        <v>0.96551724137931039</v>
      </c>
    </row>
    <row r="25" spans="1:6" x14ac:dyDescent="0.2">
      <c r="A25" s="11">
        <v>0.4</v>
      </c>
      <c r="B25" s="3">
        <v>1.60673</v>
      </c>
      <c r="C25" s="3">
        <f t="shared" si="0"/>
        <v>0.61637760719368717</v>
      </c>
      <c r="E25">
        <v>24</v>
      </c>
      <c r="F25" s="9">
        <f t="shared" si="1"/>
        <v>0.96</v>
      </c>
    </row>
    <row r="26" spans="1:6" x14ac:dyDescent="0.2">
      <c r="A26" s="11">
        <v>0.6</v>
      </c>
      <c r="B26" s="3">
        <v>0.69545999999999997</v>
      </c>
      <c r="C26" s="3">
        <f t="shared" si="0"/>
        <v>0.41018956507378529</v>
      </c>
      <c r="E26">
        <v>20</v>
      </c>
      <c r="F26" s="9">
        <f t="shared" si="1"/>
        <v>0.95238095238095233</v>
      </c>
    </row>
    <row r="27" spans="1:6" x14ac:dyDescent="0.2">
      <c r="A27" s="11">
        <v>0.8</v>
      </c>
      <c r="B27" s="3">
        <v>0.30303000000000002</v>
      </c>
      <c r="C27" s="3">
        <f t="shared" si="0"/>
        <v>0.23255796105999094</v>
      </c>
      <c r="E27">
        <v>16</v>
      </c>
      <c r="F27" s="9">
        <f t="shared" si="1"/>
        <v>0.94117647058823528</v>
      </c>
    </row>
    <row r="28" spans="1:6" x14ac:dyDescent="0.2">
      <c r="A28" s="11">
        <v>1</v>
      </c>
      <c r="B28" s="3">
        <v>0.13302</v>
      </c>
      <c r="C28" s="3">
        <f t="shared" si="0"/>
        <v>0.11740304672468271</v>
      </c>
      <c r="E28">
        <v>10</v>
      </c>
      <c r="F28" s="9">
        <f t="shared" si="1"/>
        <v>0.90909090909090906</v>
      </c>
    </row>
    <row r="29" spans="1:6" x14ac:dyDescent="0.2">
      <c r="A29" s="11">
        <v>1.2</v>
      </c>
      <c r="B29" s="3">
        <v>5.883E-2</v>
      </c>
      <c r="C29" s="3">
        <f t="shared" si="0"/>
        <v>5.5561327125223124E-2</v>
      </c>
      <c r="E29">
        <v>9</v>
      </c>
      <c r="F29" s="9">
        <f t="shared" si="1"/>
        <v>0.9</v>
      </c>
    </row>
    <row r="30" spans="1:6" x14ac:dyDescent="0.2">
      <c r="A30" s="11">
        <v>1.4</v>
      </c>
      <c r="B30" s="3">
        <v>2.6210000000000001E-2</v>
      </c>
      <c r="C30" s="3">
        <f t="shared" si="0"/>
        <v>2.5540581362489156E-2</v>
      </c>
      <c r="E30">
        <v>6</v>
      </c>
      <c r="F30" s="9">
        <f t="shared" si="1"/>
        <v>0.8571428571428571</v>
      </c>
    </row>
    <row r="31" spans="1:6" x14ac:dyDescent="0.2">
      <c r="A31" s="11">
        <v>1.6</v>
      </c>
      <c r="B31" s="3">
        <v>1.176E-2</v>
      </c>
      <c r="C31" s="3">
        <f t="shared" si="0"/>
        <v>1.1623309875859888E-2</v>
      </c>
      <c r="E31">
        <v>5</v>
      </c>
      <c r="F31" s="9">
        <f t="shared" si="1"/>
        <v>0.83333333333333337</v>
      </c>
    </row>
    <row r="32" spans="1:6" x14ac:dyDescent="0.2">
      <c r="A32" s="11">
        <v>1.8</v>
      </c>
      <c r="B32" s="3">
        <v>5.3099999999999996E-3</v>
      </c>
      <c r="C32" s="3">
        <f t="shared" si="0"/>
        <v>5.2819528304702034E-3</v>
      </c>
      <c r="E32">
        <v>4</v>
      </c>
      <c r="F32" s="9">
        <f t="shared" si="1"/>
        <v>0.8</v>
      </c>
    </row>
    <row r="33" spans="1:3" x14ac:dyDescent="0.2">
      <c r="A33" s="11">
        <v>2</v>
      </c>
      <c r="B33" s="3">
        <v>2.4199999999999998E-3</v>
      </c>
      <c r="C33" s="3">
        <f t="shared" si="0"/>
        <v>2.4141577382733779E-3</v>
      </c>
    </row>
    <row r="34" spans="1:3" x14ac:dyDescent="0.2">
      <c r="A34" s="11">
        <v>2.2000000000000002</v>
      </c>
      <c r="B34" s="3">
        <v>1.1100000000000001E-3</v>
      </c>
      <c r="C34" s="3">
        <f t="shared" si="0"/>
        <v>1.1087692661146129E-3</v>
      </c>
    </row>
    <row r="35" spans="1:3" x14ac:dyDescent="0.2">
      <c r="A35" s="11">
        <v>2.4</v>
      </c>
      <c r="B35" s="3">
        <v>5.1000000000000004E-4</v>
      </c>
      <c r="C35" s="3">
        <f t="shared" si="0"/>
        <v>5.0974003258338245E-4</v>
      </c>
    </row>
    <row r="36" spans="1:3" x14ac:dyDescent="0.2">
      <c r="A36" s="11">
        <v>2.6</v>
      </c>
      <c r="B36" s="3">
        <v>2.4000000000000001E-4</v>
      </c>
      <c r="C36" s="3">
        <f t="shared" si="0"/>
        <v>2.3994241382068303E-4</v>
      </c>
    </row>
    <row r="37" spans="1:3" x14ac:dyDescent="0.2">
      <c r="A37" s="11">
        <v>2.8</v>
      </c>
      <c r="B37" s="3">
        <v>1.1E-4</v>
      </c>
      <c r="C37" s="3">
        <f t="shared" si="0"/>
        <v>1.0998790133085361E-4</v>
      </c>
    </row>
    <row r="38" spans="1:3" x14ac:dyDescent="0.2">
      <c r="A38" s="11">
        <v>3</v>
      </c>
      <c r="B38" s="3">
        <v>5.0000000000000002E-5</v>
      </c>
      <c r="C38" s="3">
        <f t="shared" si="0"/>
        <v>4.9997500124993749E-5</v>
      </c>
    </row>
    <row r="39" spans="1:3" x14ac:dyDescent="0.2">
      <c r="A39" s="11">
        <v>3.2</v>
      </c>
      <c r="B39" s="3">
        <v>3.0000000000000001E-5</v>
      </c>
      <c r="C39" s="3">
        <f t="shared" si="0"/>
        <v>2.9999100026999191E-5</v>
      </c>
    </row>
    <row r="40" spans="1:3" x14ac:dyDescent="0.2">
      <c r="A40" s="11">
        <v>3.4</v>
      </c>
      <c r="B40" s="3">
        <v>1.0000000000000001E-5</v>
      </c>
      <c r="C40" s="3">
        <f t="shared" si="0"/>
        <v>9.9999000009999908E-6</v>
      </c>
    </row>
    <row r="41" spans="1:3" x14ac:dyDescent="0.2">
      <c r="A41" s="11">
        <v>3.6</v>
      </c>
      <c r="B41" s="3">
        <v>1.0000000000000001E-5</v>
      </c>
      <c r="C41" s="3">
        <f t="shared" si="0"/>
        <v>9.9999000009999908E-6</v>
      </c>
    </row>
  </sheetData>
  <mergeCells count="1">
    <mergeCell ref="A1:Q1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Item Means</vt:lpstr>
      <vt:lpstr>Examples</vt:lpstr>
      <vt:lpstr>IFA to IRT</vt:lpstr>
      <vt:lpstr>-2LL Comparisons</vt:lpstr>
      <vt:lpstr>Example Table 1</vt:lpstr>
      <vt:lpstr>Item Difficulty Distributions</vt:lpstr>
      <vt:lpstr>ICCs</vt:lpstr>
      <vt:lpstr>Figure 1 Info to Reliability</vt:lpstr>
    </vt:vector>
  </TitlesOfParts>
  <Company>UNL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2009-10-22T18:16:05Z</dcterms:created>
  <dcterms:modified xsi:type="dcterms:W3CDTF">2018-10-18T15:34:43Z</dcterms:modified>
</cp:coreProperties>
</file>