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74" windowWidth="11167" windowHeight="8137" activeTab="3"/>
  </bookViews>
  <sheets>
    <sheet name="Logit to Prob" sheetId="4" r:id="rId1"/>
    <sheet name="Saturated Means" sheetId="2" r:id="rId2"/>
    <sheet name="Deviance Comparisons" sheetId="3" r:id="rId3"/>
    <sheet name="Pred Values" sheetId="5" r:id="rId4"/>
  </sheets>
  <definedNames>
    <definedName name="pvalues">#REF!,#REF!,#REF!,#REF!,#REF!,#REF!,#REF!,#REF!,#REF!</definedName>
  </definedNames>
  <calcPr calcId="162913"/>
</workbook>
</file>

<file path=xl/calcChain.xml><?xml version="1.0" encoding="utf-8"?>
<calcChain xmlns="http://schemas.openxmlformats.org/spreadsheetml/2006/main">
  <c r="I11" i="5" l="1"/>
  <c r="I14" i="5"/>
  <c r="L4" i="5" l="1"/>
  <c r="U8" i="5" l="1"/>
  <c r="U15" i="5" s="1"/>
  <c r="T8" i="5"/>
  <c r="T15" i="5" s="1"/>
  <c r="S8" i="5"/>
  <c r="S15" i="5" s="1"/>
  <c r="R8" i="5"/>
  <c r="R15" i="5" s="1"/>
  <c r="Q8" i="5"/>
  <c r="Q15" i="5" s="1"/>
  <c r="P8" i="5"/>
  <c r="P15" i="5" s="1"/>
  <c r="O8" i="5"/>
  <c r="O15" i="5" s="1"/>
  <c r="N8" i="5"/>
  <c r="N15" i="5" s="1"/>
  <c r="M8" i="5"/>
  <c r="M15" i="5" s="1"/>
  <c r="L8" i="5"/>
  <c r="L15" i="5" s="1"/>
  <c r="K8" i="5"/>
  <c r="K15" i="5" s="1"/>
  <c r="J8" i="5"/>
  <c r="J15" i="5" s="1"/>
  <c r="I8" i="5"/>
  <c r="I15" i="5" s="1"/>
  <c r="U7" i="5"/>
  <c r="U14" i="5" s="1"/>
  <c r="T7" i="5"/>
  <c r="T14" i="5" s="1"/>
  <c r="S7" i="5"/>
  <c r="S14" i="5" s="1"/>
  <c r="R7" i="5"/>
  <c r="R14" i="5" s="1"/>
  <c r="Q7" i="5"/>
  <c r="Q14" i="5" s="1"/>
  <c r="P7" i="5"/>
  <c r="P14" i="5" s="1"/>
  <c r="O7" i="5"/>
  <c r="O14" i="5" s="1"/>
  <c r="N7" i="5"/>
  <c r="N14" i="5" s="1"/>
  <c r="M7" i="5"/>
  <c r="M14" i="5" s="1"/>
  <c r="L7" i="5"/>
  <c r="L14" i="5" s="1"/>
  <c r="K7" i="5"/>
  <c r="K14" i="5" s="1"/>
  <c r="J7" i="5"/>
  <c r="J14" i="5" s="1"/>
  <c r="I7" i="5"/>
  <c r="U5" i="5"/>
  <c r="U12" i="5" s="1"/>
  <c r="T5" i="5"/>
  <c r="T12" i="5" s="1"/>
  <c r="S5" i="5"/>
  <c r="S12" i="5" s="1"/>
  <c r="R5" i="5"/>
  <c r="R12" i="5" s="1"/>
  <c r="Q5" i="5"/>
  <c r="Q12" i="5" s="1"/>
  <c r="P5" i="5"/>
  <c r="P12" i="5" s="1"/>
  <c r="O5" i="5"/>
  <c r="O12" i="5" s="1"/>
  <c r="N5" i="5"/>
  <c r="N12" i="5" s="1"/>
  <c r="M5" i="5"/>
  <c r="M12" i="5" s="1"/>
  <c r="L5" i="5"/>
  <c r="L12" i="5" s="1"/>
  <c r="K5" i="5"/>
  <c r="K12" i="5" s="1"/>
  <c r="J5" i="5"/>
  <c r="J12" i="5" s="1"/>
  <c r="I5" i="5"/>
  <c r="I12" i="5" s="1"/>
  <c r="U4" i="5"/>
  <c r="U11" i="5" s="1"/>
  <c r="T4" i="5"/>
  <c r="T11" i="5" s="1"/>
  <c r="S4" i="5"/>
  <c r="S11" i="5" s="1"/>
  <c r="R4" i="5"/>
  <c r="R11" i="5" s="1"/>
  <c r="Q4" i="5"/>
  <c r="Q11" i="5" s="1"/>
  <c r="P4" i="5"/>
  <c r="P11" i="5" s="1"/>
  <c r="O4" i="5"/>
  <c r="O11" i="5" s="1"/>
  <c r="N4" i="5"/>
  <c r="N11" i="5" s="1"/>
  <c r="M4" i="5"/>
  <c r="M11" i="5" s="1"/>
  <c r="L11" i="5"/>
  <c r="K4" i="5"/>
  <c r="K11" i="5" s="1"/>
  <c r="J4" i="5"/>
  <c r="J11" i="5" s="1"/>
  <c r="I4" i="5"/>
  <c r="D16" i="4"/>
  <c r="D15" i="4"/>
  <c r="F15" i="4" s="1"/>
  <c r="D14" i="4"/>
  <c r="G4" i="4"/>
  <c r="D4" i="4"/>
  <c r="D5" i="4" s="1"/>
  <c r="D3" i="4"/>
  <c r="G31" i="3"/>
  <c r="F31" i="3"/>
  <c r="H31" i="3" s="1"/>
  <c r="G27" i="3"/>
  <c r="F27" i="3"/>
  <c r="G23" i="3"/>
  <c r="F23" i="3"/>
  <c r="H23" i="3" s="1"/>
  <c r="H27" i="3" l="1"/>
  <c r="F4" i="4"/>
  <c r="G15" i="3"/>
  <c r="F15" i="3"/>
  <c r="H15" i="3" s="1"/>
  <c r="G19" i="3" l="1"/>
  <c r="F19" i="3"/>
  <c r="G11" i="3"/>
  <c r="F11" i="3"/>
  <c r="G7" i="3"/>
  <c r="F7" i="3"/>
  <c r="H7" i="3" l="1"/>
  <c r="H19" i="3"/>
  <c r="H11" i="3"/>
</calcChain>
</file>

<file path=xl/sharedStrings.xml><?xml version="1.0" encoding="utf-8"?>
<sst xmlns="http://schemas.openxmlformats.org/spreadsheetml/2006/main" count="92" uniqueCount="57">
  <si>
    <t>Int</t>
  </si>
  <si>
    <t>MMSE</t>
  </si>
  <si>
    <t>Day</t>
  </si>
  <si>
    <t>M*D</t>
  </si>
  <si>
    <t>SubModel</t>
  </si>
  <si>
    <t>Coefficients</t>
  </si>
  <si>
    <t>Value</t>
  </si>
  <si>
    <t>Probabilities</t>
  </si>
  <si>
    <t>Logits</t>
  </si>
  <si>
    <t>Day Centered at 0</t>
  </si>
  <si>
    <t>Note: It is your job to keep track of whether deviance should go up or down! 
These formulas work with ABSOLUTE VALUES.</t>
  </si>
  <si>
    <t>Model</t>
  </si>
  <si>
    <t>Model 
Deviance</t>
  </si>
  <si>
    <t>AIC</t>
  </si>
  <si>
    <t>BIC</t>
  </si>
  <si>
    <t>Model 
DF</t>
  </si>
  <si>
    <t>Abs Value Deviance Diff</t>
  </si>
  <si>
    <t>DF 
Diff</t>
  </si>
  <si>
    <t>Exact p 
Value</t>
  </si>
  <si>
    <t>1: E-only</t>
  </si>
  <si>
    <t>2: Add Rand Int</t>
  </si>
  <si>
    <t>3: Saturated Means, Random Intercept</t>
  </si>
  <si>
    <t>4: Add Fixed Linear Time</t>
  </si>
  <si>
    <t>Better?</t>
  </si>
  <si>
    <t>Fixed Linear Good Enough?</t>
  </si>
  <si>
    <t>5: Add Random Linear Time</t>
  </si>
  <si>
    <t>6: Add Propotional Odds MMSE</t>
  </si>
  <si>
    <t>7: Add NON-Propotional Odds MMSE</t>
  </si>
  <si>
    <t>8: Remove MMSE*Day interactions</t>
  </si>
  <si>
    <t>Worse?</t>
  </si>
  <si>
    <t>logit y&gt;0</t>
  </si>
  <si>
    <t>logit y&gt;1</t>
  </si>
  <si>
    <t>Empty Means, Single-Level</t>
  </si>
  <si>
    <t>Paramter</t>
  </si>
  <si>
    <t>Logit</t>
  </si>
  <si>
    <t>Probability</t>
  </si>
  <si>
    <t>Interpretation</t>
  </si>
  <si>
    <t>Prob (y=1)</t>
  </si>
  <si>
    <t>y &gt; 1</t>
  </si>
  <si>
    <t>Intercept 2</t>
  </si>
  <si>
    <t>prob y = 2</t>
  </si>
  <si>
    <t>y &gt; 0</t>
  </si>
  <si>
    <t>Intercept 1</t>
  </si>
  <si>
    <t>prob y =1 or 2</t>
  </si>
  <si>
    <t>(Intercept 0)</t>
  </si>
  <si>
    <t>redundant</t>
  </si>
  <si>
    <t>prob y = 0</t>
  </si>
  <si>
    <t>Probability y = 0: 1 - Intercept1 = 0.214</t>
  </si>
  <si>
    <t>Probability y = 1: Intercept1 - Intercept2 = 0.469</t>
  </si>
  <si>
    <t>Probability y = 2: Intercept2 = 0.159</t>
  </si>
  <si>
    <t>Empty Means, Two-Level</t>
  </si>
  <si>
    <t>Longitudinal Ordinal Mixed Models (figures below)</t>
  </si>
  <si>
    <t>Sub-Model for y &gt; 0: MMSE = 9</t>
  </si>
  <si>
    <t>Sub-Model for y &gt; 0: MMSE = 23</t>
  </si>
  <si>
    <t>y&gt; 1</t>
  </si>
  <si>
    <t>Sub-Model for y &gt; 1: MMSE = 9</t>
  </si>
  <si>
    <t>Sub-Model for y &gt; 1: MMSE =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</si>
</sst>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#,##0.0"/>
    <numFmt numFmtId="166" formatCode="0.0000000"/>
    <numFmt numFmtId="167" formatCode="0.00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164" fontId="5" fillId="0" borderId="0" xfId="0" applyNumberFormat="1" applyFont="1" applyBorder="1"/>
    <xf numFmtId="0" fontId="5" fillId="0" borderId="0" xfId="0" applyFont="1" applyAlignment="1"/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0" fillId="0" borderId="0" xfId="0" applyNumberFormat="1"/>
    <xf numFmtId="0" fontId="6" fillId="0" borderId="0" xfId="0" applyFont="1"/>
    <xf numFmtId="164" fontId="5" fillId="0" borderId="0" xfId="0" applyNumberFormat="1" applyFont="1"/>
    <xf numFmtId="0" fontId="2" fillId="0" borderId="0" xfId="1" applyFont="1"/>
    <xf numFmtId="0" fontId="7" fillId="0" borderId="1" xfId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6" fontId="7" fillId="0" borderId="1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0" fontId="8" fillId="0" borderId="0" xfId="1" applyFont="1"/>
    <xf numFmtId="4" fontId="8" fillId="0" borderId="0" xfId="1" applyNumberFormat="1" applyFont="1" applyAlignment="1">
      <alignment horizontal="center"/>
    </xf>
    <xf numFmtId="3" fontId="8" fillId="0" borderId="0" xfId="1" applyNumberFormat="1" applyFont="1" applyAlignment="1">
      <alignment horizontal="center"/>
    </xf>
    <xf numFmtId="0" fontId="8" fillId="0" borderId="0" xfId="1" applyFont="1" applyAlignment="1">
      <alignment horizontal="center"/>
    </xf>
    <xf numFmtId="166" fontId="8" fillId="0" borderId="0" xfId="1" applyNumberFormat="1" applyFont="1" applyAlignment="1">
      <alignment horizontal="center"/>
    </xf>
    <xf numFmtId="0" fontId="2" fillId="0" borderId="0" xfId="1" applyFont="1" applyAlignment="1">
      <alignment horizontal="left" indent="2"/>
    </xf>
    <xf numFmtId="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66" fontId="2" fillId="0" borderId="0" xfId="1" applyNumberFormat="1" applyFont="1" applyAlignment="1">
      <alignment horizontal="center"/>
    </xf>
    <xf numFmtId="4" fontId="2" fillId="0" borderId="0" xfId="1" applyNumberFormat="1" applyFont="1"/>
    <xf numFmtId="165" fontId="2" fillId="0" borderId="0" xfId="1" applyNumberFormat="1" applyFont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left" indent="2"/>
    </xf>
    <xf numFmtId="0" fontId="4" fillId="0" borderId="0" xfId="0" applyFont="1"/>
    <xf numFmtId="164" fontId="5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167" fontId="5" fillId="0" borderId="0" xfId="0" applyNumberFormat="1" applyFont="1" applyBorder="1"/>
    <xf numFmtId="0" fontId="7" fillId="0" borderId="0" xfId="1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5">
    <cellStyle name="Normal" xfId="0" builtinId="0"/>
    <cellStyle name="Normal 2" xfId="2"/>
    <cellStyle name="Normal 2 2" xfId="1"/>
    <cellStyle name="Normal 3" xfId="3"/>
    <cellStyle name="Normal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48862642169728"/>
          <c:y val="0.12585848643919509"/>
          <c:w val="0.80895581802274719"/>
          <c:h val="0.65999015748031509"/>
        </c:manualLayout>
      </c:layout>
      <c:lineChart>
        <c:grouping val="standard"/>
        <c:varyColors val="0"/>
        <c:ser>
          <c:idx val="0"/>
          <c:order val="0"/>
          <c:tx>
            <c:strRef>
              <c:f>'Saturated Means'!$B$5</c:f>
              <c:strCache>
                <c:ptCount val="1"/>
                <c:pt idx="0">
                  <c:v>y &gt; 0</c:v>
                </c:pt>
              </c:strCache>
            </c:strRef>
          </c:tx>
          <c:marker>
            <c:symbol val="none"/>
          </c:marker>
          <c:trendline>
            <c:trendlineType val="poly"/>
            <c:order val="2"/>
            <c:dispRSqr val="0"/>
            <c:dispEq val="0"/>
          </c:trendline>
          <c:cat>
            <c:numRef>
              <c:f>'Saturated Means'!$A$6:$A$17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'Saturated Means'!$B$6:$B$17</c:f>
              <c:numCache>
                <c:formatCode>0.000</c:formatCode>
                <c:ptCount val="12"/>
                <c:pt idx="0">
                  <c:v>1.2212000000000001</c:v>
                </c:pt>
                <c:pt idx="1">
                  <c:v>0.77590000000000003</c:v>
                </c:pt>
                <c:pt idx="2">
                  <c:v>1.0146999999999999</c:v>
                </c:pt>
                <c:pt idx="3">
                  <c:v>0.6069</c:v>
                </c:pt>
                <c:pt idx="4">
                  <c:v>0.91720000000000002</c:v>
                </c:pt>
                <c:pt idx="5">
                  <c:v>0.13950000000000001</c:v>
                </c:pt>
                <c:pt idx="6">
                  <c:v>7.2249999999999995E-2</c:v>
                </c:pt>
                <c:pt idx="7">
                  <c:v>0.77049999999999996</c:v>
                </c:pt>
                <c:pt idx="8">
                  <c:v>0.5575</c:v>
                </c:pt>
                <c:pt idx="9">
                  <c:v>1.0515000000000001</c:v>
                </c:pt>
                <c:pt idx="10">
                  <c:v>0.17280000000000001</c:v>
                </c:pt>
                <c:pt idx="11">
                  <c:v>-0.25850000000000001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C0-4686-8F06-0AB1E90AC388}"/>
            </c:ext>
          </c:extLst>
        </c:ser>
        <c:ser>
          <c:idx val="1"/>
          <c:order val="1"/>
          <c:tx>
            <c:strRef>
              <c:f>'Saturated Means'!$C$5</c:f>
              <c:strCache>
                <c:ptCount val="1"/>
                <c:pt idx="0">
                  <c:v>y&gt; 1</c:v>
                </c:pt>
              </c:strCache>
            </c:strRef>
          </c:tx>
          <c:marker>
            <c:symbol val="none"/>
          </c:marker>
          <c:trendline>
            <c:trendlineType val="poly"/>
            <c:order val="2"/>
            <c:dispRSqr val="0"/>
            <c:dispEq val="0"/>
          </c:trendline>
          <c:cat>
            <c:numRef>
              <c:f>'Saturated Means'!$A$6:$A$17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cat>
          <c:val>
            <c:numRef>
              <c:f>'Saturated Means'!$C$6:$C$17</c:f>
              <c:numCache>
                <c:formatCode>0.000</c:formatCode>
                <c:ptCount val="12"/>
                <c:pt idx="0">
                  <c:v>-1.5863</c:v>
                </c:pt>
                <c:pt idx="1">
                  <c:v>-2.0314999999999999</c:v>
                </c:pt>
                <c:pt idx="2">
                  <c:v>-1.7927999999999999</c:v>
                </c:pt>
                <c:pt idx="3">
                  <c:v>-2.2004999999999999</c:v>
                </c:pt>
                <c:pt idx="4">
                  <c:v>-1.8903000000000001</c:v>
                </c:pt>
                <c:pt idx="5">
                  <c:v>-2.6678999999999999</c:v>
                </c:pt>
                <c:pt idx="6">
                  <c:v>-2.7351999999999999</c:v>
                </c:pt>
                <c:pt idx="7">
                  <c:v>-2.0369000000000002</c:v>
                </c:pt>
                <c:pt idx="8">
                  <c:v>-2.2498999999999998</c:v>
                </c:pt>
                <c:pt idx="9">
                  <c:v>-1.7559</c:v>
                </c:pt>
                <c:pt idx="10">
                  <c:v>-2.6345999999999998</c:v>
                </c:pt>
                <c:pt idx="11">
                  <c:v>-3.0659000000000001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C0-4686-8F06-0AB1E90AC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36320"/>
        <c:axId val="88360640"/>
      </c:lineChart>
      <c:catAx>
        <c:axId val="1053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 in Hospital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8360640"/>
        <c:crossesAt val="-10"/>
        <c:auto val="1"/>
        <c:lblAlgn val="ctr"/>
        <c:lblOffset val="100"/>
        <c:noMultiLvlLbl val="0"/>
      </c:catAx>
      <c:valAx>
        <c:axId val="88360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Logit of Probability</a:t>
                </a:r>
              </a:p>
            </c:rich>
          </c:tx>
          <c:layout>
            <c:manualLayout>
              <c:xMode val="edge"/>
              <c:yMode val="edge"/>
              <c:x val="2.2798775153105862E-2"/>
              <c:y val="0.21331875182268883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05336320"/>
        <c:crosses val="autoZero"/>
        <c:crossBetween val="between"/>
      </c:valAx>
    </c:plotArea>
    <c:legend>
      <c:legendPos val="t"/>
      <c:legendEntry>
        <c:idx val="2"/>
        <c:delete val="1"/>
      </c:legendEntry>
      <c:legendEntry>
        <c:idx val="3"/>
        <c:delete val="1"/>
      </c:legendEntry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Change in Probability across Days by Sub-Model and MMSE</a:t>
            </a:r>
          </a:p>
        </c:rich>
      </c:tx>
      <c:layout>
        <c:manualLayout>
          <c:xMode val="edge"/>
          <c:yMode val="edge"/>
          <c:x val="0.2309925575181481"/>
          <c:y val="3.02491525224542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59403921875713"/>
          <c:y val="0.23665529260064497"/>
          <c:w val="0.86897897669374369"/>
          <c:h val="0.63523262750699439"/>
        </c:manualLayout>
      </c:layout>
      <c:lineChart>
        <c:grouping val="standard"/>
        <c:varyColors val="0"/>
        <c:ser>
          <c:idx val="3"/>
          <c:order val="0"/>
          <c:tx>
            <c:strRef>
              <c:f>'Pred Values'!$H$11</c:f>
              <c:strCache>
                <c:ptCount val="1"/>
                <c:pt idx="0">
                  <c:v>Sub-Model for y &gt; 0: MMSE = 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Values'!$I$11:$U$11</c:f>
              <c:numCache>
                <c:formatCode>0.00</c:formatCode>
                <c:ptCount val="13"/>
                <c:pt idx="0">
                  <c:v>0.84761289331946155</c:v>
                </c:pt>
                <c:pt idx="1">
                  <c:v>0.83614223893974082</c:v>
                </c:pt>
                <c:pt idx="2">
                  <c:v>0.82398745001496188</c:v>
                </c:pt>
                <c:pt idx="3">
                  <c:v>0.8111346894276209</c:v>
                </c:pt>
                <c:pt idx="4">
                  <c:v>0.79757396243683543</c:v>
                </c:pt>
                <c:pt idx="5">
                  <c:v>0.78329968498904101</c:v>
                </c:pt>
                <c:pt idx="6">
                  <c:v>0.76831124138624696</c:v>
                </c:pt>
                <c:pt idx="7">
                  <c:v>0.75261351399255672</c:v>
                </c:pt>
                <c:pt idx="8">
                  <c:v>0.73621736572355512</c:v>
                </c:pt>
                <c:pt idx="9">
                  <c:v>0.71914005471406639</c:v>
                </c:pt>
                <c:pt idx="10">
                  <c:v>0.70140556000548848</c:v>
                </c:pt>
                <c:pt idx="11">
                  <c:v>0.68304479752698011</c:v>
                </c:pt>
                <c:pt idx="12">
                  <c:v>0.66409570722043065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65-4E09-97D6-0BE0B5F8B61C}"/>
            </c:ext>
          </c:extLst>
        </c:ser>
        <c:ser>
          <c:idx val="1"/>
          <c:order val="1"/>
          <c:tx>
            <c:strRef>
              <c:f>'Pred Values'!$H$12</c:f>
              <c:strCache>
                <c:ptCount val="1"/>
                <c:pt idx="0">
                  <c:v>Sub-Model for y &gt; 0: MMSE = 23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Values'!$I$12:$U$12</c:f>
              <c:numCache>
                <c:formatCode>0.00</c:formatCode>
                <c:ptCount val="13"/>
                <c:pt idx="0">
                  <c:v>0.47611818593806399</c:v>
                </c:pt>
                <c:pt idx="1">
                  <c:v>0.45467476921000927</c:v>
                </c:pt>
                <c:pt idx="2">
                  <c:v>0.4333981578487261</c:v>
                </c:pt>
                <c:pt idx="3">
                  <c:v>0.41236430390495621</c:v>
                </c:pt>
                <c:pt idx="4">
                  <c:v>0.39164566138902646</c:v>
                </c:pt>
                <c:pt idx="5">
                  <c:v>0.37131023255302087</c:v>
                </c:pt>
                <c:pt idx="6">
                  <c:v>0.35142074495213249</c:v>
                </c:pt>
                <c:pt idx="7">
                  <c:v>0.33203397798231166</c:v>
                </c:pt>
                <c:pt idx="8">
                  <c:v>0.31320025057818962</c:v>
                </c:pt>
                <c:pt idx="9">
                  <c:v>0.29496307464923094</c:v>
                </c:pt>
                <c:pt idx="10">
                  <c:v>0.27735897208153176</c:v>
                </c:pt>
                <c:pt idx="11">
                  <c:v>0.26041744711526277</c:v>
                </c:pt>
                <c:pt idx="12">
                  <c:v>0.24416110090520296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65-4E09-97D6-0BE0B5F8B61C}"/>
            </c:ext>
          </c:extLst>
        </c:ser>
        <c:ser>
          <c:idx val="2"/>
          <c:order val="2"/>
          <c:tx>
            <c:strRef>
              <c:f>'Pred Values'!$H$14</c:f>
              <c:strCache>
                <c:ptCount val="1"/>
                <c:pt idx="0">
                  <c:v>Sub-Model for y &gt; 1: MMSE = 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Values'!$I$14:$U$14</c:f>
              <c:numCache>
                <c:formatCode>0.00</c:formatCode>
                <c:ptCount val="13"/>
                <c:pt idx="0">
                  <c:v>0.21848789954908368</c:v>
                </c:pt>
                <c:pt idx="1">
                  <c:v>0.19677087953692915</c:v>
                </c:pt>
                <c:pt idx="2">
                  <c:v>0.17672433599651491</c:v>
                </c:pt>
                <c:pt idx="3">
                  <c:v>0.15831754722214833</c:v>
                </c:pt>
                <c:pt idx="4">
                  <c:v>0.14149841633285906</c:v>
                </c:pt>
                <c:pt idx="5">
                  <c:v>0.12619818782068373</c:v>
                </c:pt>
                <c:pt idx="6">
                  <c:v>0.11233589158172502</c:v>
                </c:pt>
                <c:pt idx="7">
                  <c:v>9.9822352389675448E-2</c:v>
                </c:pt>
                <c:pt idx="8">
                  <c:v>8.8563670921312884E-2</c:v>
                </c:pt>
                <c:pt idx="9">
                  <c:v>7.8464138990274185E-2</c:v>
                </c:pt>
                <c:pt idx="10">
                  <c:v>6.942859481260448E-2</c:v>
                </c:pt>
                <c:pt idx="11">
                  <c:v>6.136425421930284E-2</c:v>
                </c:pt>
                <c:pt idx="12">
                  <c:v>5.4182072337818521E-2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C65-4E09-97D6-0BE0B5F8B61C}"/>
            </c:ext>
          </c:extLst>
        </c:ser>
        <c:ser>
          <c:idx val="0"/>
          <c:order val="3"/>
          <c:tx>
            <c:strRef>
              <c:f>'Pred Values'!$H$15</c:f>
              <c:strCache>
                <c:ptCount val="1"/>
                <c:pt idx="0">
                  <c:v>Sub-Model for y &gt; 1: MMSE = 23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Values'!$I$15:$U$15</c:f>
              <c:numCache>
                <c:formatCode>0.00</c:formatCode>
                <c:ptCount val="13"/>
                <c:pt idx="0">
                  <c:v>9.3527939380463193E-2</c:v>
                </c:pt>
                <c:pt idx="1">
                  <c:v>8.2913796662715838E-2</c:v>
                </c:pt>
                <c:pt idx="2">
                  <c:v>7.3406668039076417E-2</c:v>
                </c:pt>
                <c:pt idx="3">
                  <c:v>6.4912493846794914E-2</c:v>
                </c:pt>
                <c:pt idx="4">
                  <c:v>5.734038948638303E-2</c:v>
                </c:pt>
                <c:pt idx="5">
                  <c:v>5.0603777481908578E-2</c:v>
                </c:pt>
                <c:pt idx="6">
                  <c:v>4.4621150064712775E-2</c:v>
                </c:pt>
                <c:pt idx="7">
                  <c:v>3.9316527655702219E-2</c:v>
                </c:pt>
                <c:pt idx="8">
                  <c:v>3.4619674358267578E-2</c:v>
                </c:pt>
                <c:pt idx="9">
                  <c:v>3.0466125121780843E-2</c:v>
                </c:pt>
                <c:pt idx="10">
                  <c:v>2.6797071784048158E-2</c:v>
                </c:pt>
                <c:pt idx="11">
                  <c:v>2.3559147583907678E-2</c:v>
                </c:pt>
                <c:pt idx="12">
                  <c:v>2.0704142492553486E-2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C65-4E09-97D6-0BE0B5F8B6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57504"/>
        <c:axId val="88363520"/>
      </c:lineChart>
      <c:catAx>
        <c:axId val="10555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Days Since Hospital Admission</a:t>
                </a:r>
              </a:p>
            </c:rich>
          </c:tx>
          <c:layout>
            <c:manualLayout>
              <c:xMode val="edge"/>
              <c:yMode val="edge"/>
              <c:x val="0.4078626508921831"/>
              <c:y val="0.9414824354039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8363520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8836352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Probability (Y)</a:t>
                </a:r>
              </a:p>
            </c:rich>
          </c:tx>
          <c:layout>
            <c:manualLayout>
              <c:xMode val="edge"/>
              <c:yMode val="edge"/>
              <c:x val="2.0884467144309665E-2"/>
              <c:y val="0.4626343864882218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5557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33667082353306"/>
          <c:y val="0.10676178613562928"/>
          <c:w val="0.86855085699143675"/>
          <c:h val="8.540942890850344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b="1"/>
              <a:t>Change in Logit across Days by Sub-Model and MMSE</a:t>
            </a:r>
          </a:p>
        </c:rich>
      </c:tx>
      <c:layout>
        <c:manualLayout>
          <c:xMode val="edge"/>
          <c:yMode val="edge"/>
          <c:x val="0.22003836824690293"/>
          <c:y val="3.54883916165944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5116506543644"/>
          <c:y val="0.23665529260064497"/>
          <c:w val="0.87592186850762999"/>
          <c:h val="0.63523262750699439"/>
        </c:manualLayout>
      </c:layout>
      <c:lineChart>
        <c:grouping val="standard"/>
        <c:varyColors val="0"/>
        <c:ser>
          <c:idx val="0"/>
          <c:order val="0"/>
          <c:tx>
            <c:strRef>
              <c:f>'Pred Values'!$H$4</c:f>
              <c:strCache>
                <c:ptCount val="1"/>
                <c:pt idx="0">
                  <c:v>Sub-Model for y &gt; 0: MMSE = 9</c:v>
                </c:pt>
              </c:strCache>
            </c:strRef>
          </c:tx>
          <c:spPr>
            <a:ln w="25400">
              <a:solidFill>
                <a:srgbClr val="0000FF"/>
              </a:solidFill>
              <a:prstDash val="lgDash"/>
            </a:ln>
          </c:spPr>
          <c:marker>
            <c:symbol val="triangle"/>
            <c:size val="7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Values'!$I$4:$U$4</c:f>
              <c:numCache>
                <c:formatCode>0.00</c:formatCode>
                <c:ptCount val="13"/>
                <c:pt idx="0">
                  <c:v>1.716</c:v>
                </c:pt>
                <c:pt idx="1">
                  <c:v>1.6297999999999999</c:v>
                </c:pt>
                <c:pt idx="2">
                  <c:v>1.5436000000000001</c:v>
                </c:pt>
                <c:pt idx="3">
                  <c:v>1.4574</c:v>
                </c:pt>
                <c:pt idx="4">
                  <c:v>1.3712</c:v>
                </c:pt>
                <c:pt idx="5">
                  <c:v>1.2849999999999999</c:v>
                </c:pt>
                <c:pt idx="6">
                  <c:v>1.1987999999999999</c:v>
                </c:pt>
                <c:pt idx="7">
                  <c:v>1.1126</c:v>
                </c:pt>
                <c:pt idx="8">
                  <c:v>1.0264</c:v>
                </c:pt>
                <c:pt idx="9">
                  <c:v>0.94019999999999992</c:v>
                </c:pt>
                <c:pt idx="10">
                  <c:v>0.85399999999999998</c:v>
                </c:pt>
                <c:pt idx="11">
                  <c:v>0.76780000000000004</c:v>
                </c:pt>
                <c:pt idx="12">
                  <c:v>0.68159999999999998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75-4B2D-8A70-33F5AD4CBEDB}"/>
            </c:ext>
          </c:extLst>
        </c:ser>
        <c:ser>
          <c:idx val="1"/>
          <c:order val="1"/>
          <c:tx>
            <c:strRef>
              <c:f>'Pred Values'!$H$5</c:f>
              <c:strCache>
                <c:ptCount val="1"/>
                <c:pt idx="0">
                  <c:v>Sub-Model for y &gt; 0: MMSE = 23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Values'!$I$5:$U$5</c:f>
              <c:numCache>
                <c:formatCode>0.00</c:formatCode>
                <c:ptCount val="13"/>
                <c:pt idx="0">
                  <c:v>-9.5599999999999907E-2</c:v>
                </c:pt>
                <c:pt idx="1">
                  <c:v>-0.18179999999999996</c:v>
                </c:pt>
                <c:pt idx="2">
                  <c:v>-0.2679999999999999</c:v>
                </c:pt>
                <c:pt idx="3">
                  <c:v>-0.35419999999999985</c:v>
                </c:pt>
                <c:pt idx="4">
                  <c:v>-0.4403999999999999</c:v>
                </c:pt>
                <c:pt idx="5">
                  <c:v>-0.52659999999999996</c:v>
                </c:pt>
                <c:pt idx="6">
                  <c:v>-0.6127999999999999</c:v>
                </c:pt>
                <c:pt idx="7">
                  <c:v>-0.69899999999999984</c:v>
                </c:pt>
                <c:pt idx="8">
                  <c:v>-0.7851999999999999</c:v>
                </c:pt>
                <c:pt idx="9">
                  <c:v>-0.87139999999999995</c:v>
                </c:pt>
                <c:pt idx="10">
                  <c:v>-0.9575999999999999</c:v>
                </c:pt>
                <c:pt idx="11">
                  <c:v>-1.0437999999999998</c:v>
                </c:pt>
                <c:pt idx="12">
                  <c:v>-1.1299999999999999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75-4B2D-8A70-33F5AD4CBEDB}"/>
            </c:ext>
          </c:extLst>
        </c:ser>
        <c:ser>
          <c:idx val="2"/>
          <c:order val="2"/>
          <c:tx>
            <c:strRef>
              <c:f>'Pred Values'!$H$7</c:f>
              <c:strCache>
                <c:ptCount val="1"/>
                <c:pt idx="0">
                  <c:v>Sub-Model for y &gt; 1: MMSE = 9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square"/>
            <c:size val="7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Values'!$I$7:$U$7</c:f>
              <c:numCache>
                <c:formatCode>0.00</c:formatCode>
                <c:ptCount val="13"/>
                <c:pt idx="0">
                  <c:v>-1.2745</c:v>
                </c:pt>
                <c:pt idx="1">
                  <c:v>-1.4065999999999999</c:v>
                </c:pt>
                <c:pt idx="2">
                  <c:v>-1.5386999999999997</c:v>
                </c:pt>
                <c:pt idx="3">
                  <c:v>-1.6708000000000001</c:v>
                </c:pt>
                <c:pt idx="4">
                  <c:v>-1.8028999999999999</c:v>
                </c:pt>
                <c:pt idx="5">
                  <c:v>-1.9349999999999998</c:v>
                </c:pt>
                <c:pt idx="6">
                  <c:v>-2.0670999999999999</c:v>
                </c:pt>
                <c:pt idx="7">
                  <c:v>-2.1991999999999998</c:v>
                </c:pt>
                <c:pt idx="8">
                  <c:v>-2.3312999999999997</c:v>
                </c:pt>
                <c:pt idx="9">
                  <c:v>-2.4633999999999996</c:v>
                </c:pt>
                <c:pt idx="10">
                  <c:v>-2.5954999999999995</c:v>
                </c:pt>
                <c:pt idx="11">
                  <c:v>-2.7275999999999998</c:v>
                </c:pt>
                <c:pt idx="12">
                  <c:v>-2.8596999999999997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75-4B2D-8A70-33F5AD4CBEDB}"/>
            </c:ext>
          </c:extLst>
        </c:ser>
        <c:ser>
          <c:idx val="3"/>
          <c:order val="3"/>
          <c:tx>
            <c:strRef>
              <c:f>'Pred Values'!$H$8</c:f>
              <c:strCache>
                <c:ptCount val="1"/>
                <c:pt idx="0">
                  <c:v>Sub-Model for y &gt; 1: MMSE = 23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'Pred Values'!$I$3:$U$3</c:f>
              <c:numCache>
                <c:formatCode>General</c:formatCode>
                <c:ptCount val="1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</c:numCache>
            </c:numRef>
          </c:cat>
          <c:val>
            <c:numRef>
              <c:f>'Pred Values'!$I$8:$U$8</c:f>
              <c:numCache>
                <c:formatCode>0.00</c:formatCode>
                <c:ptCount val="13"/>
                <c:pt idx="0">
                  <c:v>-2.2713000000000001</c:v>
                </c:pt>
                <c:pt idx="1">
                  <c:v>-2.4034</c:v>
                </c:pt>
                <c:pt idx="2">
                  <c:v>-2.5354999999999999</c:v>
                </c:pt>
                <c:pt idx="3">
                  <c:v>-2.6676000000000002</c:v>
                </c:pt>
                <c:pt idx="4">
                  <c:v>-2.7997000000000001</c:v>
                </c:pt>
                <c:pt idx="5">
                  <c:v>-2.9318</c:v>
                </c:pt>
                <c:pt idx="6">
                  <c:v>-3.0639000000000003</c:v>
                </c:pt>
                <c:pt idx="7">
                  <c:v>-3.1960000000000002</c:v>
                </c:pt>
                <c:pt idx="8">
                  <c:v>-3.3281000000000001</c:v>
                </c:pt>
                <c:pt idx="9">
                  <c:v>-3.4601999999999999</c:v>
                </c:pt>
                <c:pt idx="10">
                  <c:v>-3.5922999999999998</c:v>
                </c:pt>
                <c:pt idx="11">
                  <c:v>-3.7244000000000002</c:v>
                </c:pt>
                <c:pt idx="12">
                  <c:v>-3.8565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75-4B2D-8A70-33F5AD4CB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63488"/>
        <c:axId val="88365824"/>
      </c:lineChart>
      <c:catAx>
        <c:axId val="107263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Day Since Hospital Admission</a:t>
                </a:r>
              </a:p>
            </c:rich>
          </c:tx>
          <c:layout>
            <c:manualLayout>
              <c:xMode val="edge"/>
              <c:yMode val="edge"/>
              <c:x val="0.41710503805243893"/>
              <c:y val="0.936420335448570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8365824"/>
        <c:crossesAt val="-5"/>
        <c:auto val="1"/>
        <c:lblAlgn val="ctr"/>
        <c:lblOffset val="100"/>
        <c:tickLblSkip val="1"/>
        <c:tickMarkSkip val="1"/>
        <c:noMultiLvlLbl val="0"/>
      </c:catAx>
      <c:valAx>
        <c:axId val="88365824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Logit (Y)</a:t>
                </a:r>
              </a:p>
            </c:rich>
          </c:tx>
          <c:layout>
            <c:manualLayout>
              <c:xMode val="edge"/>
              <c:yMode val="edge"/>
              <c:x val="1.5270339786390008E-2"/>
              <c:y val="0.4779739563217758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72634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670768233972631"/>
          <c:y val="0.10854114923788979"/>
          <c:w val="0.85135183012031923"/>
          <c:h val="8.540942890850344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</xdr:row>
      <xdr:rowOff>100012</xdr:rowOff>
    </xdr:from>
    <xdr:to>
      <xdr:col>11</xdr:col>
      <xdr:colOff>600075</xdr:colOff>
      <xdr:row>18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189782</xdr:colOff>
      <xdr:row>21</xdr:row>
      <xdr:rowOff>34506</xdr:rowOff>
    </xdr:from>
    <xdr:to>
      <xdr:col>25</xdr:col>
      <xdr:colOff>439948</xdr:colOff>
      <xdr:row>56</xdr:row>
      <xdr:rowOff>51759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112143</xdr:colOff>
      <xdr:row>21</xdr:row>
      <xdr:rowOff>25879</xdr:rowOff>
    </xdr:from>
    <xdr:to>
      <xdr:col>11</xdr:col>
      <xdr:colOff>69011</xdr:colOff>
      <xdr:row>56</xdr:row>
      <xdr:rowOff>43132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75" zoomScaleNormal="175" workbookViewId="0">
      <selection activeCell="C32" sqref="C32"/>
    </sheetView>
  </sheetViews>
  <sheetFormatPr defaultColWidth="9" defaultRowHeight="13.6" x14ac:dyDescent="0.25"/>
  <cols>
    <col min="1" max="1" width="9" style="9"/>
    <col min="2" max="2" width="10.5" style="9" bestFit="1" customWidth="1"/>
    <col min="3" max="3" width="9.5" style="17" customWidth="1"/>
    <col min="4" max="4" width="10.5" style="43" bestFit="1" customWidth="1"/>
    <col min="5" max="5" width="11.875" style="9" bestFit="1" customWidth="1"/>
    <col min="6" max="16384" width="9" style="9"/>
  </cols>
  <sheetData>
    <row r="1" spans="1:7" x14ac:dyDescent="0.25">
      <c r="A1" s="42" t="s">
        <v>32</v>
      </c>
    </row>
    <row r="2" spans="1:7" x14ac:dyDescent="0.25">
      <c r="A2" s="10" t="s">
        <v>11</v>
      </c>
      <c r="B2" s="10" t="s">
        <v>33</v>
      </c>
      <c r="C2" s="10" t="s">
        <v>34</v>
      </c>
      <c r="D2" s="44" t="s">
        <v>35</v>
      </c>
      <c r="E2" s="44" t="s">
        <v>36</v>
      </c>
      <c r="F2" s="44" t="s">
        <v>37</v>
      </c>
    </row>
    <row r="3" spans="1:7" x14ac:dyDescent="0.25">
      <c r="A3" s="9" t="s">
        <v>38</v>
      </c>
      <c r="B3" s="9" t="s">
        <v>39</v>
      </c>
      <c r="C3" s="45">
        <v>-1.667</v>
      </c>
      <c r="D3" s="45">
        <f>EXP(C3)/(1+EXP(C3))</f>
        <v>0.15882456670831135</v>
      </c>
      <c r="E3" s="9" t="s">
        <v>40</v>
      </c>
    </row>
    <row r="4" spans="1:7" x14ac:dyDescent="0.25">
      <c r="A4" s="9" t="s">
        <v>41</v>
      </c>
      <c r="B4" s="9" t="s">
        <v>42</v>
      </c>
      <c r="C4" s="45">
        <v>0.52129999999999999</v>
      </c>
      <c r="D4" s="45">
        <f>EXP(C4)/(1+EXP(C4))</f>
        <v>0.62745169951181423</v>
      </c>
      <c r="E4" s="9" t="s">
        <v>43</v>
      </c>
      <c r="F4" s="21">
        <f>D4-D3</f>
        <v>0.46862713280350288</v>
      </c>
      <c r="G4" s="9">
        <f>0.4686+0.1588</f>
        <v>0.62739999999999996</v>
      </c>
    </row>
    <row r="5" spans="1:7" x14ac:dyDescent="0.25">
      <c r="B5" s="9" t="s">
        <v>44</v>
      </c>
      <c r="C5" s="17" t="s">
        <v>45</v>
      </c>
      <c r="D5" s="45">
        <f>1-D4</f>
        <v>0.37254830048818577</v>
      </c>
      <c r="E5" s="9" t="s">
        <v>46</v>
      </c>
    </row>
    <row r="7" spans="1:7" x14ac:dyDescent="0.25">
      <c r="B7" s="9" t="s">
        <v>47</v>
      </c>
    </row>
    <row r="8" spans="1:7" x14ac:dyDescent="0.25">
      <c r="B8" s="9" t="s">
        <v>48</v>
      </c>
    </row>
    <row r="9" spans="1:7" x14ac:dyDescent="0.25">
      <c r="B9" s="9" t="s">
        <v>49</v>
      </c>
    </row>
    <row r="12" spans="1:7" x14ac:dyDescent="0.25">
      <c r="A12" s="42" t="s">
        <v>50</v>
      </c>
    </row>
    <row r="13" spans="1:7" x14ac:dyDescent="0.25">
      <c r="A13" s="10" t="s">
        <v>11</v>
      </c>
      <c r="B13" s="10" t="s">
        <v>33</v>
      </c>
      <c r="C13" s="10" t="s">
        <v>34</v>
      </c>
      <c r="D13" s="44" t="s">
        <v>35</v>
      </c>
      <c r="E13" s="44" t="s">
        <v>36</v>
      </c>
      <c r="F13" s="44" t="s">
        <v>37</v>
      </c>
    </row>
    <row r="14" spans="1:7" x14ac:dyDescent="0.25">
      <c r="A14" s="9" t="s">
        <v>38</v>
      </c>
      <c r="B14" s="9" t="s">
        <v>39</v>
      </c>
      <c r="C14" s="17">
        <v>-2.0411000000000001</v>
      </c>
      <c r="D14" s="43">
        <f>EXP(C14)/(1+EXP(C14))</f>
        <v>0.11495477044721347</v>
      </c>
      <c r="E14" s="9" t="s">
        <v>40</v>
      </c>
    </row>
    <row r="15" spans="1:7" x14ac:dyDescent="0.25">
      <c r="A15" s="9" t="s">
        <v>41</v>
      </c>
      <c r="B15" s="9" t="s">
        <v>42</v>
      </c>
      <c r="C15" s="17">
        <v>0.6855</v>
      </c>
      <c r="D15" s="43">
        <f>EXP(C15)/(1+EXP(C15))</f>
        <v>0.66496513284488457</v>
      </c>
      <c r="E15" s="9" t="s">
        <v>43</v>
      </c>
      <c r="F15" s="21">
        <f>D15-D14</f>
        <v>0.55001036239767109</v>
      </c>
    </row>
    <row r="16" spans="1:7" x14ac:dyDescent="0.25">
      <c r="B16" s="9" t="s">
        <v>44</v>
      </c>
      <c r="C16" s="17" t="s">
        <v>45</v>
      </c>
      <c r="D16" s="43">
        <f>1-(SUM(D14:D15))</f>
        <v>0.22008009670790196</v>
      </c>
      <c r="E16" s="9" t="s">
        <v>46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workbookViewId="0">
      <selection activeCell="L29" sqref="L29"/>
    </sheetView>
  </sheetViews>
  <sheetFormatPr defaultRowHeight="12.9" x14ac:dyDescent="0.2"/>
  <cols>
    <col min="2" max="2" width="8" bestFit="1" customWidth="1"/>
  </cols>
  <sheetData>
    <row r="5" spans="1:4" ht="13.6" x14ac:dyDescent="0.25">
      <c r="A5" s="17" t="s">
        <v>2</v>
      </c>
      <c r="B5" s="9" t="s">
        <v>41</v>
      </c>
      <c r="C5" s="9" t="s">
        <v>54</v>
      </c>
      <c r="D5" s="20"/>
    </row>
    <row r="6" spans="1:4" ht="13.6" x14ac:dyDescent="0.25">
      <c r="A6" s="17">
        <v>0</v>
      </c>
      <c r="B6" s="21">
        <v>1.2212000000000001</v>
      </c>
      <c r="C6" s="21">
        <v>-1.5863</v>
      </c>
      <c r="D6" s="19"/>
    </row>
    <row r="7" spans="1:4" ht="13.6" x14ac:dyDescent="0.25">
      <c r="A7" s="17">
        <v>1</v>
      </c>
      <c r="B7" s="21">
        <v>0.77590000000000003</v>
      </c>
      <c r="C7" s="21">
        <v>-2.0314999999999999</v>
      </c>
      <c r="D7" s="19"/>
    </row>
    <row r="8" spans="1:4" ht="13.6" x14ac:dyDescent="0.25">
      <c r="A8" s="17">
        <v>2</v>
      </c>
      <c r="B8" s="21">
        <v>1.0146999999999999</v>
      </c>
      <c r="C8" s="21">
        <v>-1.7927999999999999</v>
      </c>
      <c r="D8" s="19"/>
    </row>
    <row r="9" spans="1:4" ht="13.6" x14ac:dyDescent="0.25">
      <c r="A9" s="17">
        <v>3</v>
      </c>
      <c r="B9" s="21">
        <v>0.6069</v>
      </c>
      <c r="C9" s="21">
        <v>-2.2004999999999999</v>
      </c>
      <c r="D9" s="19"/>
    </row>
    <row r="10" spans="1:4" ht="13.6" x14ac:dyDescent="0.25">
      <c r="A10" s="17">
        <v>4</v>
      </c>
      <c r="B10" s="21">
        <v>0.91720000000000002</v>
      </c>
      <c r="C10" s="21">
        <v>-1.8903000000000001</v>
      </c>
      <c r="D10" s="19"/>
    </row>
    <row r="11" spans="1:4" ht="13.6" x14ac:dyDescent="0.25">
      <c r="A11" s="17">
        <v>5</v>
      </c>
      <c r="B11" s="21">
        <v>0.13950000000000001</v>
      </c>
      <c r="C11" s="21">
        <v>-2.6678999999999999</v>
      </c>
      <c r="D11" s="19"/>
    </row>
    <row r="12" spans="1:4" ht="13.6" x14ac:dyDescent="0.25">
      <c r="A12" s="17">
        <v>6</v>
      </c>
      <c r="B12" s="21">
        <v>7.2249999999999995E-2</v>
      </c>
      <c r="C12" s="21">
        <v>-2.7351999999999999</v>
      </c>
      <c r="D12" s="19"/>
    </row>
    <row r="13" spans="1:4" ht="13.6" x14ac:dyDescent="0.25">
      <c r="A13" s="17">
        <v>7</v>
      </c>
      <c r="B13" s="21">
        <v>0.77049999999999996</v>
      </c>
      <c r="C13" s="21">
        <v>-2.0369000000000002</v>
      </c>
      <c r="D13" s="19"/>
    </row>
    <row r="14" spans="1:4" ht="13.6" x14ac:dyDescent="0.25">
      <c r="A14" s="17">
        <v>8</v>
      </c>
      <c r="B14" s="21">
        <v>0.5575</v>
      </c>
      <c r="C14" s="21">
        <v>-2.2498999999999998</v>
      </c>
      <c r="D14" s="19"/>
    </row>
    <row r="15" spans="1:4" ht="13.6" x14ac:dyDescent="0.25">
      <c r="A15" s="17">
        <v>9</v>
      </c>
      <c r="B15" s="21">
        <v>1.0515000000000001</v>
      </c>
      <c r="C15" s="21">
        <v>-1.7559</v>
      </c>
      <c r="D15" s="19"/>
    </row>
    <row r="16" spans="1:4" ht="13.6" x14ac:dyDescent="0.25">
      <c r="A16" s="17">
        <v>10</v>
      </c>
      <c r="B16" s="21">
        <v>0.17280000000000001</v>
      </c>
      <c r="C16" s="21">
        <v>-2.6345999999999998</v>
      </c>
      <c r="D16" s="19"/>
    </row>
    <row r="17" spans="1:4" ht="13.6" x14ac:dyDescent="0.25">
      <c r="A17" s="17">
        <v>11</v>
      </c>
      <c r="B17" s="21">
        <v>-0.25850000000000001</v>
      </c>
      <c r="C17" s="21">
        <v>-3.0659000000000001</v>
      </c>
      <c r="D17" s="19"/>
    </row>
    <row r="18" spans="1:4" ht="13.6" x14ac:dyDescent="0.25">
      <c r="A18" s="17">
        <v>12</v>
      </c>
      <c r="B18" s="21">
        <v>-0.2132</v>
      </c>
      <c r="C18" s="21">
        <v>-3.0206</v>
      </c>
      <c r="D18" s="1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15" zoomScaleNormal="115" workbookViewId="0">
      <selection activeCell="B38" sqref="B38"/>
    </sheetView>
  </sheetViews>
  <sheetFormatPr defaultColWidth="9" defaultRowHeight="14.3" x14ac:dyDescent="0.25"/>
  <cols>
    <col min="1" max="1" width="40.375" style="22" bestFit="1" customWidth="1"/>
    <col min="2" max="2" width="11.875" style="39" customWidth="1"/>
    <col min="3" max="3" width="9.875" style="39" customWidth="1"/>
    <col min="4" max="4" width="10.125" style="39" bestFit="1" customWidth="1"/>
    <col min="5" max="5" width="9.625" style="36" customWidth="1"/>
    <col min="6" max="6" width="13" style="39" customWidth="1"/>
    <col min="7" max="7" width="7.375" style="36" customWidth="1"/>
    <col min="8" max="8" width="11.875" style="37" bestFit="1" customWidth="1"/>
    <col min="9" max="16384" width="9" style="22"/>
  </cols>
  <sheetData>
    <row r="1" spans="1:9" ht="30.6" customHeight="1" x14ac:dyDescent="0.25">
      <c r="A1" s="47" t="s">
        <v>10</v>
      </c>
      <c r="B1" s="47"/>
      <c r="C1" s="47"/>
      <c r="D1" s="47"/>
      <c r="E1" s="47"/>
      <c r="F1" s="47"/>
      <c r="G1" s="47"/>
      <c r="H1" s="47"/>
    </row>
    <row r="3" spans="1:9" ht="31.95" customHeight="1" x14ac:dyDescent="0.25">
      <c r="A3" s="23" t="s">
        <v>11</v>
      </c>
      <c r="B3" s="24" t="s">
        <v>12</v>
      </c>
      <c r="C3" s="24" t="s">
        <v>13</v>
      </c>
      <c r="D3" s="24" t="s">
        <v>14</v>
      </c>
      <c r="E3" s="23" t="s">
        <v>15</v>
      </c>
      <c r="F3" s="24" t="s">
        <v>16</v>
      </c>
      <c r="G3" s="23" t="s">
        <v>17</v>
      </c>
      <c r="H3" s="25" t="s">
        <v>18</v>
      </c>
      <c r="I3" s="26"/>
    </row>
    <row r="4" spans="1:9" x14ac:dyDescent="0.25">
      <c r="A4" s="26"/>
      <c r="B4" s="27"/>
      <c r="C4" s="27"/>
      <c r="D4" s="27"/>
      <c r="E4" s="26"/>
      <c r="F4" s="27"/>
      <c r="G4" s="26"/>
      <c r="H4" s="28"/>
      <c r="I4" s="26"/>
    </row>
    <row r="5" spans="1:9" s="29" customFormat="1" x14ac:dyDescent="0.25">
      <c r="A5" s="29" t="s">
        <v>19</v>
      </c>
      <c r="B5" s="30">
        <v>1035.58</v>
      </c>
      <c r="C5" s="30">
        <v>1039.58</v>
      </c>
      <c r="D5" s="30">
        <v>1048.05</v>
      </c>
      <c r="E5" s="31">
        <v>2</v>
      </c>
      <c r="F5" s="30"/>
      <c r="G5" s="32"/>
      <c r="H5" s="33"/>
      <c r="I5" s="32"/>
    </row>
    <row r="6" spans="1:9" s="29" customFormat="1" x14ac:dyDescent="0.25">
      <c r="A6" s="29" t="s">
        <v>20</v>
      </c>
      <c r="B6" s="30">
        <v>978.26</v>
      </c>
      <c r="C6" s="30">
        <v>984.26</v>
      </c>
      <c r="D6" s="30">
        <v>991.79</v>
      </c>
      <c r="E6" s="31">
        <v>3</v>
      </c>
      <c r="F6" s="30"/>
      <c r="G6" s="32"/>
      <c r="H6" s="32"/>
      <c r="I6" s="32"/>
    </row>
    <row r="7" spans="1:9" s="29" customFormat="1" x14ac:dyDescent="0.25">
      <c r="A7" s="34" t="s">
        <v>23</v>
      </c>
      <c r="B7" s="30"/>
      <c r="C7" s="30"/>
      <c r="D7" s="30"/>
      <c r="E7" s="30"/>
      <c r="F7" s="35">
        <f>ABS(B5-B6)</f>
        <v>57.319999999999936</v>
      </c>
      <c r="G7" s="36">
        <f>ABS(E5-E6)</f>
        <v>1</v>
      </c>
      <c r="H7" s="37">
        <f>CHIDIST(F7,G7)</f>
        <v>3.7036977405331135E-14</v>
      </c>
      <c r="I7" s="32"/>
    </row>
    <row r="8" spans="1:9" s="29" customFormat="1" x14ac:dyDescent="0.25">
      <c r="A8" s="34"/>
      <c r="B8" s="30"/>
      <c r="C8" s="30"/>
      <c r="D8" s="30"/>
      <c r="E8" s="32"/>
      <c r="F8" s="35"/>
      <c r="G8" s="36"/>
      <c r="H8" s="37"/>
      <c r="I8" s="32"/>
    </row>
    <row r="9" spans="1:9" s="29" customFormat="1" x14ac:dyDescent="0.25">
      <c r="A9" s="29" t="s">
        <v>20</v>
      </c>
      <c r="B9" s="30">
        <v>978.26</v>
      </c>
      <c r="C9" s="30">
        <v>984.26</v>
      </c>
      <c r="D9" s="30">
        <v>991.79</v>
      </c>
      <c r="E9" s="31">
        <v>3</v>
      </c>
      <c r="F9" s="35"/>
      <c r="G9" s="36"/>
      <c r="H9" s="37"/>
      <c r="I9" s="32"/>
    </row>
    <row r="10" spans="1:9" x14ac:dyDescent="0.25">
      <c r="A10" s="22" t="s">
        <v>21</v>
      </c>
      <c r="B10" s="35">
        <v>962.97</v>
      </c>
      <c r="C10" s="35">
        <v>992.97</v>
      </c>
      <c r="D10" s="35">
        <v>1030.6300000000001</v>
      </c>
      <c r="E10" s="36">
        <v>15</v>
      </c>
      <c r="F10" s="38"/>
      <c r="G10" s="22"/>
    </row>
    <row r="11" spans="1:9" x14ac:dyDescent="0.25">
      <c r="A11" s="34" t="s">
        <v>23</v>
      </c>
      <c r="B11" s="35"/>
      <c r="C11" s="35"/>
      <c r="D11" s="35"/>
      <c r="F11" s="35">
        <f>ABS(B9-B10)</f>
        <v>15.289999999999964</v>
      </c>
      <c r="G11" s="36">
        <f>ABS(E9-E10)</f>
        <v>12</v>
      </c>
      <c r="H11" s="37">
        <f>CHIDIST(F11,G11)</f>
        <v>0.22595901810293781</v>
      </c>
    </row>
    <row r="12" spans="1:9" x14ac:dyDescent="0.25">
      <c r="A12" s="34"/>
      <c r="B12" s="35"/>
      <c r="C12" s="35"/>
      <c r="D12" s="35"/>
      <c r="F12" s="35"/>
    </row>
    <row r="13" spans="1:9" s="29" customFormat="1" x14ac:dyDescent="0.25">
      <c r="A13" s="29" t="s">
        <v>20</v>
      </c>
      <c r="B13" s="30">
        <v>978.26</v>
      </c>
      <c r="C13" s="30">
        <v>984.26</v>
      </c>
      <c r="D13" s="30">
        <v>991.79</v>
      </c>
      <c r="E13" s="31">
        <v>3</v>
      </c>
      <c r="F13" s="35"/>
      <c r="G13" s="36"/>
      <c r="H13" s="37"/>
      <c r="I13" s="32"/>
    </row>
    <row r="14" spans="1:9" x14ac:dyDescent="0.25">
      <c r="A14" s="22" t="s">
        <v>22</v>
      </c>
      <c r="B14" s="35">
        <v>973.7</v>
      </c>
      <c r="C14" s="35">
        <v>981.7</v>
      </c>
      <c r="D14" s="35">
        <v>981.78</v>
      </c>
      <c r="E14" s="36">
        <v>4</v>
      </c>
      <c r="F14" s="38"/>
      <c r="G14" s="22"/>
    </row>
    <row r="15" spans="1:9" x14ac:dyDescent="0.25">
      <c r="A15" s="34" t="s">
        <v>23</v>
      </c>
      <c r="B15" s="35"/>
      <c r="C15" s="35"/>
      <c r="D15" s="35"/>
      <c r="F15" s="35">
        <f>ABS(B13-B14)</f>
        <v>4.5599999999999454</v>
      </c>
      <c r="G15" s="36">
        <f>ABS(E13-E14)</f>
        <v>1</v>
      </c>
      <c r="H15" s="37">
        <f>CHIDIST(F15,G15)</f>
        <v>3.2727073423039536E-2</v>
      </c>
    </row>
    <row r="16" spans="1:9" x14ac:dyDescent="0.25">
      <c r="A16" s="34"/>
      <c r="B16" s="35"/>
      <c r="C16" s="35"/>
      <c r="D16" s="35"/>
      <c r="F16" s="35"/>
    </row>
    <row r="17" spans="1:9" s="29" customFormat="1" x14ac:dyDescent="0.25">
      <c r="A17" s="22" t="s">
        <v>21</v>
      </c>
      <c r="B17" s="35">
        <v>962.97</v>
      </c>
      <c r="C17" s="35">
        <v>992.97</v>
      </c>
      <c r="D17" s="35">
        <v>993.94</v>
      </c>
      <c r="E17" s="36">
        <v>15</v>
      </c>
      <c r="F17" s="35"/>
      <c r="G17" s="36"/>
      <c r="H17" s="37"/>
      <c r="I17" s="32"/>
    </row>
    <row r="18" spans="1:9" x14ac:dyDescent="0.25">
      <c r="A18" s="22" t="s">
        <v>22</v>
      </c>
      <c r="B18" s="35">
        <v>973.7</v>
      </c>
      <c r="C18" s="35">
        <v>981.7</v>
      </c>
      <c r="D18" s="35">
        <v>991.75</v>
      </c>
      <c r="E18" s="36">
        <v>4</v>
      </c>
      <c r="F18" s="38"/>
      <c r="G18" s="22"/>
    </row>
    <row r="19" spans="1:9" x14ac:dyDescent="0.25">
      <c r="A19" s="34" t="s">
        <v>24</v>
      </c>
      <c r="B19" s="35"/>
      <c r="C19" s="35"/>
      <c r="D19" s="35"/>
      <c r="F19" s="35">
        <f>ABS(B17-B18)</f>
        <v>10.730000000000018</v>
      </c>
      <c r="G19" s="36">
        <f>ABS(E17-E18)</f>
        <v>11</v>
      </c>
      <c r="H19" s="37">
        <f>CHIDIST(F19,G19)</f>
        <v>0.46615247047411013</v>
      </c>
    </row>
    <row r="20" spans="1:9" x14ac:dyDescent="0.25">
      <c r="A20" s="34"/>
      <c r="B20" s="35"/>
      <c r="C20" s="35"/>
      <c r="D20" s="35"/>
      <c r="F20" s="35"/>
    </row>
    <row r="21" spans="1:9" s="29" customFormat="1" x14ac:dyDescent="0.25">
      <c r="A21" s="22" t="s">
        <v>22</v>
      </c>
      <c r="B21" s="35">
        <v>973.7</v>
      </c>
      <c r="C21" s="35">
        <v>981.7</v>
      </c>
      <c r="D21" s="35">
        <v>991.75</v>
      </c>
      <c r="E21" s="36">
        <v>4</v>
      </c>
      <c r="F21" s="35"/>
      <c r="G21" s="36"/>
      <c r="H21" s="37"/>
      <c r="I21" s="32"/>
    </row>
    <row r="22" spans="1:9" x14ac:dyDescent="0.25">
      <c r="A22" s="40" t="s">
        <v>25</v>
      </c>
      <c r="B22" s="35">
        <v>966.27</v>
      </c>
      <c r="C22" s="35">
        <v>978.27</v>
      </c>
      <c r="D22" s="35">
        <v>993.33</v>
      </c>
      <c r="E22" s="36">
        <v>6</v>
      </c>
      <c r="F22" s="38"/>
      <c r="G22" s="22"/>
    </row>
    <row r="23" spans="1:9" x14ac:dyDescent="0.25">
      <c r="A23" s="34" t="s">
        <v>23</v>
      </c>
      <c r="B23" s="35"/>
      <c r="C23" s="35"/>
      <c r="D23" s="35"/>
      <c r="F23" s="35">
        <f>ABS(B21-B22)</f>
        <v>7.4300000000000637</v>
      </c>
      <c r="G23" s="36">
        <f>ABS(E21-E22)</f>
        <v>2</v>
      </c>
      <c r="H23" s="37">
        <f>CHIDIST(F23,G23)</f>
        <v>2.4355441115022924E-2</v>
      </c>
    </row>
    <row r="24" spans="1:9" x14ac:dyDescent="0.25">
      <c r="A24" s="34"/>
      <c r="B24" s="35"/>
      <c r="C24" s="35"/>
      <c r="D24" s="35"/>
      <c r="F24" s="35"/>
    </row>
    <row r="25" spans="1:9" s="29" customFormat="1" x14ac:dyDescent="0.25">
      <c r="A25" s="40" t="s">
        <v>26</v>
      </c>
      <c r="B25" s="35">
        <v>941.85</v>
      </c>
      <c r="C25" s="35">
        <v>957.85</v>
      </c>
      <c r="D25" s="35">
        <v>977.94</v>
      </c>
      <c r="E25" s="36">
        <v>8</v>
      </c>
      <c r="F25" s="35"/>
      <c r="G25" s="36"/>
      <c r="H25" s="37"/>
      <c r="I25" s="32"/>
    </row>
    <row r="26" spans="1:9" x14ac:dyDescent="0.25">
      <c r="A26" s="40" t="s">
        <v>27</v>
      </c>
      <c r="B26" s="35">
        <v>932.7</v>
      </c>
      <c r="C26" s="35">
        <v>954.7</v>
      </c>
      <c r="D26" s="35">
        <v>982.3</v>
      </c>
      <c r="E26" s="36">
        <v>11</v>
      </c>
      <c r="F26" s="38"/>
      <c r="G26" s="22"/>
    </row>
    <row r="27" spans="1:9" x14ac:dyDescent="0.25">
      <c r="A27" s="34" t="s">
        <v>23</v>
      </c>
      <c r="B27" s="35"/>
      <c r="C27" s="35"/>
      <c r="D27" s="35"/>
      <c r="F27" s="35">
        <f>ABS(B25-B26)</f>
        <v>9.1499999999999773</v>
      </c>
      <c r="G27" s="36">
        <f>ABS(E25-E26)</f>
        <v>3</v>
      </c>
      <c r="H27" s="37">
        <f>CHIDIST(F27,G27)</f>
        <v>2.7361623044818279E-2</v>
      </c>
    </row>
    <row r="29" spans="1:9" x14ac:dyDescent="0.25">
      <c r="A29" s="40" t="s">
        <v>27</v>
      </c>
      <c r="B29" s="35">
        <v>932.7</v>
      </c>
      <c r="C29" s="35">
        <v>954.7</v>
      </c>
      <c r="D29" s="35">
        <v>982.3</v>
      </c>
      <c r="E29" s="36">
        <v>11</v>
      </c>
      <c r="F29" s="35"/>
    </row>
    <row r="30" spans="1:9" x14ac:dyDescent="0.25">
      <c r="A30" s="40" t="s">
        <v>28</v>
      </c>
      <c r="B30" s="35">
        <v>936.1</v>
      </c>
      <c r="C30" s="35">
        <v>954.1</v>
      </c>
      <c r="D30" s="35">
        <v>976.7</v>
      </c>
      <c r="E30" s="36">
        <v>9</v>
      </c>
      <c r="F30" s="38"/>
      <c r="G30" s="22"/>
    </row>
    <row r="31" spans="1:9" x14ac:dyDescent="0.25">
      <c r="A31" s="41" t="s">
        <v>29</v>
      </c>
      <c r="B31" s="35"/>
      <c r="C31" s="35"/>
      <c r="D31" s="35"/>
      <c r="F31" s="35">
        <f>ABS(B29-B30)</f>
        <v>3.3999999999999773</v>
      </c>
      <c r="G31" s="36">
        <f>ABS(E29-E30)</f>
        <v>2</v>
      </c>
      <c r="H31" s="37">
        <f>CHIDIST(F31,G31)</f>
        <v>0.18268352405273672</v>
      </c>
    </row>
  </sheetData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4" zoomScale="85" zoomScaleNormal="85" workbookViewId="0">
      <selection activeCell="AC11" sqref="AC11"/>
    </sheetView>
  </sheetViews>
  <sheetFormatPr defaultColWidth="9.125" defaultRowHeight="10.9" x14ac:dyDescent="0.2"/>
  <cols>
    <col min="1" max="1" width="11.5" style="1" customWidth="1"/>
    <col min="2" max="6" width="7.375" style="3" customWidth="1"/>
    <col min="7" max="7" width="2.5" style="1" customWidth="1"/>
    <col min="8" max="8" width="31" style="2" customWidth="1"/>
    <col min="9" max="9" width="7.5" style="2" customWidth="1"/>
    <col min="10" max="13" width="6.625" style="2" customWidth="1"/>
    <col min="14" max="19" width="7.625" style="3" customWidth="1"/>
    <col min="20" max="20" width="6.375" style="1" customWidth="1"/>
    <col min="21" max="25" width="6.5" style="1" customWidth="1"/>
    <col min="26" max="16384" width="9.125" style="1"/>
  </cols>
  <sheetData>
    <row r="1" spans="1:21" ht="13.6" x14ac:dyDescent="0.25">
      <c r="A1" s="4" t="s">
        <v>51</v>
      </c>
      <c r="B1" s="5"/>
      <c r="C1" s="5"/>
      <c r="D1" s="5"/>
      <c r="E1" s="5"/>
      <c r="F1" s="5"/>
      <c r="G1" s="6"/>
      <c r="H1" s="7"/>
      <c r="I1" s="7"/>
      <c r="J1" s="7"/>
      <c r="K1" s="7"/>
      <c r="L1" s="7"/>
      <c r="M1" s="7"/>
      <c r="N1" s="8"/>
      <c r="O1" s="8"/>
      <c r="P1" s="8"/>
      <c r="Q1" s="8"/>
      <c r="R1" s="8"/>
      <c r="S1" s="8"/>
      <c r="T1" s="6"/>
      <c r="U1" s="6"/>
    </row>
    <row r="2" spans="1:21" ht="13.6" x14ac:dyDescent="0.25">
      <c r="A2" s="9"/>
      <c r="B2" s="48" t="s">
        <v>5</v>
      </c>
      <c r="C2" s="48"/>
      <c r="D2" s="48"/>
      <c r="E2" s="48"/>
      <c r="F2" s="10" t="s">
        <v>6</v>
      </c>
      <c r="G2" s="9"/>
      <c r="H2" s="11"/>
      <c r="I2" s="49" t="s">
        <v>9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13.6" x14ac:dyDescent="0.25">
      <c r="A3" s="10" t="s">
        <v>4</v>
      </c>
      <c r="B3" s="10" t="s">
        <v>0</v>
      </c>
      <c r="C3" s="10" t="s">
        <v>2</v>
      </c>
      <c r="D3" s="10" t="s">
        <v>1</v>
      </c>
      <c r="E3" s="10" t="s">
        <v>3</v>
      </c>
      <c r="F3" s="10" t="s">
        <v>1</v>
      </c>
      <c r="G3" s="18"/>
      <c r="H3" s="12" t="s">
        <v>8</v>
      </c>
      <c r="I3" s="10">
        <v>0</v>
      </c>
      <c r="J3" s="10">
        <v>1</v>
      </c>
      <c r="K3" s="10">
        <v>2</v>
      </c>
      <c r="L3" s="10">
        <v>3</v>
      </c>
      <c r="M3" s="10">
        <v>4</v>
      </c>
      <c r="N3" s="10">
        <v>5</v>
      </c>
      <c r="O3" s="10">
        <v>6</v>
      </c>
      <c r="P3" s="10">
        <v>7</v>
      </c>
      <c r="Q3" s="10">
        <v>8</v>
      </c>
      <c r="R3" s="10">
        <v>9</v>
      </c>
      <c r="S3" s="10">
        <v>10</v>
      </c>
      <c r="T3" s="10">
        <v>11</v>
      </c>
      <c r="U3" s="10">
        <v>12</v>
      </c>
    </row>
    <row r="4" spans="1:21" ht="13.6" x14ac:dyDescent="0.25">
      <c r="A4" s="9" t="s">
        <v>30</v>
      </c>
      <c r="B4" s="46">
        <v>0.81020000000000003</v>
      </c>
      <c r="C4" s="46">
        <v>-8.6199999999999999E-2</v>
      </c>
      <c r="D4" s="46">
        <v>-0.12939999999999999</v>
      </c>
      <c r="E4" s="14">
        <v>0</v>
      </c>
      <c r="F4" s="14">
        <v>-7</v>
      </c>
      <c r="G4" s="9"/>
      <c r="H4" s="15" t="s">
        <v>52</v>
      </c>
      <c r="I4" s="16">
        <f>$B4+($C4*I$3) + ($D4*$F4) + ($E4*I$3*$F4)</f>
        <v>1.716</v>
      </c>
      <c r="J4" s="16">
        <f>$B4+($C4*J$3) + ($D4*$F4) + ($E4*J$3*$F4)</f>
        <v>1.6297999999999999</v>
      </c>
      <c r="K4" s="16">
        <f t="shared" ref="J4:U8" si="0">$B4+($C4*K$3) + ($D4*$F4) + ($E4*K$3*$F4)</f>
        <v>1.5436000000000001</v>
      </c>
      <c r="L4" s="16">
        <f>$B4+($C4*L$3) + ($D4*$F4) + ($E4*L$3*$F4)</f>
        <v>1.4574</v>
      </c>
      <c r="M4" s="16">
        <f t="shared" si="0"/>
        <v>1.3712</v>
      </c>
      <c r="N4" s="16">
        <f t="shared" si="0"/>
        <v>1.2849999999999999</v>
      </c>
      <c r="O4" s="16">
        <f t="shared" si="0"/>
        <v>1.1987999999999999</v>
      </c>
      <c r="P4" s="16">
        <f t="shared" si="0"/>
        <v>1.1126</v>
      </c>
      <c r="Q4" s="16">
        <f t="shared" si="0"/>
        <v>1.0264</v>
      </c>
      <c r="R4" s="16">
        <f t="shared" si="0"/>
        <v>0.94019999999999992</v>
      </c>
      <c r="S4" s="16">
        <f t="shared" si="0"/>
        <v>0.85399999999999998</v>
      </c>
      <c r="T4" s="16">
        <f t="shared" si="0"/>
        <v>0.76780000000000004</v>
      </c>
      <c r="U4" s="16">
        <f>$B4+($C4*U$3) + ($D4*$F4) + ($E4*U$3*$F4)</f>
        <v>0.68159999999999998</v>
      </c>
    </row>
    <row r="5" spans="1:21" ht="13.6" x14ac:dyDescent="0.25">
      <c r="A5" s="9" t="s">
        <v>30</v>
      </c>
      <c r="B5" s="46">
        <v>0.81020000000000003</v>
      </c>
      <c r="C5" s="46">
        <v>-8.6199999999999999E-2</v>
      </c>
      <c r="D5" s="46">
        <v>-0.12939999999999999</v>
      </c>
      <c r="E5" s="14">
        <v>0</v>
      </c>
      <c r="F5" s="14">
        <v>7</v>
      </c>
      <c r="G5" s="9"/>
      <c r="H5" s="15" t="s">
        <v>53</v>
      </c>
      <c r="I5" s="16">
        <f>$B5+($C5*I$3) + ($D5*$F5) + ($E5*I$3*$F5)</f>
        <v>-9.5599999999999907E-2</v>
      </c>
      <c r="J5" s="16">
        <f t="shared" si="0"/>
        <v>-0.18179999999999996</v>
      </c>
      <c r="K5" s="16">
        <f t="shared" si="0"/>
        <v>-0.2679999999999999</v>
      </c>
      <c r="L5" s="16">
        <f t="shared" si="0"/>
        <v>-0.35419999999999985</v>
      </c>
      <c r="M5" s="16">
        <f t="shared" si="0"/>
        <v>-0.4403999999999999</v>
      </c>
      <c r="N5" s="16">
        <f t="shared" si="0"/>
        <v>-0.52659999999999996</v>
      </c>
      <c r="O5" s="16">
        <f t="shared" si="0"/>
        <v>-0.6127999999999999</v>
      </c>
      <c r="P5" s="16">
        <f t="shared" si="0"/>
        <v>-0.69899999999999984</v>
      </c>
      <c r="Q5" s="16">
        <f t="shared" si="0"/>
        <v>-0.7851999999999999</v>
      </c>
      <c r="R5" s="16">
        <f t="shared" si="0"/>
        <v>-0.87139999999999995</v>
      </c>
      <c r="S5" s="16">
        <f t="shared" si="0"/>
        <v>-0.9575999999999999</v>
      </c>
      <c r="T5" s="16">
        <f t="shared" si="0"/>
        <v>-1.0437999999999998</v>
      </c>
      <c r="U5" s="16">
        <f>$B5+($C5*U$3) + ($D5*$F5) + ($E5*U$3*$F5)</f>
        <v>-1.1299999999999999</v>
      </c>
    </row>
    <row r="6" spans="1:21" ht="13.6" x14ac:dyDescent="0.25">
      <c r="A6" s="9"/>
      <c r="B6" s="46"/>
      <c r="C6" s="46"/>
      <c r="D6" s="46"/>
      <c r="E6" s="14"/>
      <c r="F6" s="14"/>
      <c r="G6" s="9"/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13.6" x14ac:dyDescent="0.25">
      <c r="A7" s="9" t="s">
        <v>31</v>
      </c>
      <c r="B7" s="46">
        <v>-1.7728999999999999</v>
      </c>
      <c r="C7" s="46">
        <v>-0.1321</v>
      </c>
      <c r="D7" s="46">
        <v>-7.1199999999999999E-2</v>
      </c>
      <c r="E7" s="14">
        <v>0</v>
      </c>
      <c r="F7" s="14">
        <v>-7</v>
      </c>
      <c r="G7" s="9"/>
      <c r="H7" s="15" t="s">
        <v>55</v>
      </c>
      <c r="I7" s="16">
        <f>$B7+($C7*I$3) + ($D7*$F7) + ($E7*I$3*$F7)</f>
        <v>-1.2745</v>
      </c>
      <c r="J7" s="16">
        <f t="shared" si="0"/>
        <v>-1.4065999999999999</v>
      </c>
      <c r="K7" s="16">
        <f t="shared" si="0"/>
        <v>-1.5386999999999997</v>
      </c>
      <c r="L7" s="16">
        <f t="shared" si="0"/>
        <v>-1.6708000000000001</v>
      </c>
      <c r="M7" s="16">
        <f t="shared" si="0"/>
        <v>-1.8028999999999999</v>
      </c>
      <c r="N7" s="16">
        <f t="shared" si="0"/>
        <v>-1.9349999999999998</v>
      </c>
      <c r="O7" s="16">
        <f t="shared" si="0"/>
        <v>-2.0670999999999999</v>
      </c>
      <c r="P7" s="16">
        <f t="shared" si="0"/>
        <v>-2.1991999999999998</v>
      </c>
      <c r="Q7" s="16">
        <f t="shared" si="0"/>
        <v>-2.3312999999999997</v>
      </c>
      <c r="R7" s="16">
        <f t="shared" si="0"/>
        <v>-2.4633999999999996</v>
      </c>
      <c r="S7" s="16">
        <f t="shared" si="0"/>
        <v>-2.5954999999999995</v>
      </c>
      <c r="T7" s="16">
        <f t="shared" si="0"/>
        <v>-2.7275999999999998</v>
      </c>
      <c r="U7" s="16">
        <f t="shared" si="0"/>
        <v>-2.8596999999999997</v>
      </c>
    </row>
    <row r="8" spans="1:21" ht="13.6" x14ac:dyDescent="0.25">
      <c r="A8" s="9" t="s">
        <v>31</v>
      </c>
      <c r="B8" s="46">
        <v>-1.7728999999999999</v>
      </c>
      <c r="C8" s="46">
        <v>-0.1321</v>
      </c>
      <c r="D8" s="46">
        <v>-7.1199999999999999E-2</v>
      </c>
      <c r="E8" s="14">
        <v>0</v>
      </c>
      <c r="F8" s="14">
        <v>7</v>
      </c>
      <c r="G8" s="9"/>
      <c r="H8" s="15" t="s">
        <v>56</v>
      </c>
      <c r="I8" s="16">
        <f>$B8+($C8*I$3) + ($D8*$F8) + ($E8*I$3*$F8)</f>
        <v>-2.2713000000000001</v>
      </c>
      <c r="J8" s="16">
        <f t="shared" si="0"/>
        <v>-2.4034</v>
      </c>
      <c r="K8" s="16">
        <f t="shared" si="0"/>
        <v>-2.5354999999999999</v>
      </c>
      <c r="L8" s="16">
        <f t="shared" si="0"/>
        <v>-2.6676000000000002</v>
      </c>
      <c r="M8" s="16">
        <f t="shared" si="0"/>
        <v>-2.7997000000000001</v>
      </c>
      <c r="N8" s="16">
        <f t="shared" si="0"/>
        <v>-2.9318</v>
      </c>
      <c r="O8" s="16">
        <f t="shared" si="0"/>
        <v>-3.0639000000000003</v>
      </c>
      <c r="P8" s="16">
        <f t="shared" si="0"/>
        <v>-3.1960000000000002</v>
      </c>
      <c r="Q8" s="16">
        <f t="shared" si="0"/>
        <v>-3.3281000000000001</v>
      </c>
      <c r="R8" s="16">
        <f t="shared" si="0"/>
        <v>-3.4601999999999999</v>
      </c>
      <c r="S8" s="16">
        <f t="shared" si="0"/>
        <v>-3.5922999999999998</v>
      </c>
      <c r="T8" s="16">
        <f t="shared" si="0"/>
        <v>-3.7244000000000002</v>
      </c>
      <c r="U8" s="16">
        <f>$B8+($C8*U$3) + ($D8*$F8) + ($E8*U$3*$F8)</f>
        <v>-3.8565</v>
      </c>
    </row>
    <row r="9" spans="1:21" ht="13.6" x14ac:dyDescent="0.25">
      <c r="A9" s="9"/>
      <c r="B9" s="13"/>
      <c r="C9" s="13"/>
      <c r="D9" s="13"/>
      <c r="E9" s="14"/>
      <c r="F9" s="14"/>
      <c r="G9" s="9"/>
      <c r="H9" s="1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13.6" x14ac:dyDescent="0.25">
      <c r="A10" s="9"/>
      <c r="B10" s="13"/>
      <c r="C10" s="13"/>
      <c r="D10" s="13"/>
      <c r="E10" s="14"/>
      <c r="F10" s="14"/>
      <c r="G10" s="9"/>
      <c r="H10" s="11" t="s">
        <v>7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13.6" x14ac:dyDescent="0.25">
      <c r="A11" s="9"/>
      <c r="B11" s="13"/>
      <c r="C11" s="13"/>
      <c r="D11" s="13"/>
      <c r="E11" s="14"/>
      <c r="F11" s="14"/>
      <c r="G11" s="9"/>
      <c r="H11" s="15" t="s">
        <v>52</v>
      </c>
      <c r="I11" s="16">
        <f>EXP(I4)/(1+EXP(I4))</f>
        <v>0.84761289331946155</v>
      </c>
      <c r="J11" s="16">
        <f t="shared" ref="J11:U12" si="1">EXP(J4)/(1+EXP(J4))</f>
        <v>0.83614223893974082</v>
      </c>
      <c r="K11" s="16">
        <f t="shared" si="1"/>
        <v>0.82398745001496188</v>
      </c>
      <c r="L11" s="16">
        <f t="shared" si="1"/>
        <v>0.8111346894276209</v>
      </c>
      <c r="M11" s="16">
        <f t="shared" si="1"/>
        <v>0.79757396243683543</v>
      </c>
      <c r="N11" s="16">
        <f t="shared" si="1"/>
        <v>0.78329968498904101</v>
      </c>
      <c r="O11" s="16">
        <f t="shared" si="1"/>
        <v>0.76831124138624696</v>
      </c>
      <c r="P11" s="16">
        <f t="shared" si="1"/>
        <v>0.75261351399255672</v>
      </c>
      <c r="Q11" s="16">
        <f t="shared" si="1"/>
        <v>0.73621736572355512</v>
      </c>
      <c r="R11" s="16">
        <f t="shared" si="1"/>
        <v>0.71914005471406639</v>
      </c>
      <c r="S11" s="16">
        <f t="shared" si="1"/>
        <v>0.70140556000548848</v>
      </c>
      <c r="T11" s="16">
        <f t="shared" si="1"/>
        <v>0.68304479752698011</v>
      </c>
      <c r="U11" s="16">
        <f t="shared" si="1"/>
        <v>0.66409570722043065</v>
      </c>
    </row>
    <row r="12" spans="1:21" ht="13.6" x14ac:dyDescent="0.25">
      <c r="A12" s="9"/>
      <c r="B12" s="13"/>
      <c r="C12" s="13"/>
      <c r="D12" s="13"/>
      <c r="E12" s="14"/>
      <c r="F12" s="14"/>
      <c r="G12" s="9"/>
      <c r="H12" s="15" t="s">
        <v>53</v>
      </c>
      <c r="I12" s="16">
        <f>EXP(I5)/(1+EXP(I5))</f>
        <v>0.47611818593806399</v>
      </c>
      <c r="J12" s="16">
        <f t="shared" si="1"/>
        <v>0.45467476921000927</v>
      </c>
      <c r="K12" s="16">
        <f t="shared" si="1"/>
        <v>0.4333981578487261</v>
      </c>
      <c r="L12" s="16">
        <f t="shared" si="1"/>
        <v>0.41236430390495621</v>
      </c>
      <c r="M12" s="16">
        <f t="shared" si="1"/>
        <v>0.39164566138902646</v>
      </c>
      <c r="N12" s="16">
        <f t="shared" si="1"/>
        <v>0.37131023255302087</v>
      </c>
      <c r="O12" s="16">
        <f t="shared" si="1"/>
        <v>0.35142074495213249</v>
      </c>
      <c r="P12" s="16">
        <f t="shared" si="1"/>
        <v>0.33203397798231166</v>
      </c>
      <c r="Q12" s="16">
        <f t="shared" si="1"/>
        <v>0.31320025057818962</v>
      </c>
      <c r="R12" s="16">
        <f t="shared" si="1"/>
        <v>0.29496307464923094</v>
      </c>
      <c r="S12" s="16">
        <f t="shared" si="1"/>
        <v>0.27735897208153176</v>
      </c>
      <c r="T12" s="16">
        <f t="shared" si="1"/>
        <v>0.26041744711526277</v>
      </c>
      <c r="U12" s="16">
        <f t="shared" si="1"/>
        <v>0.24416110090520296</v>
      </c>
    </row>
    <row r="13" spans="1:21" ht="13.6" x14ac:dyDescent="0.25">
      <c r="A13" s="9"/>
      <c r="B13" s="13"/>
      <c r="C13" s="13"/>
      <c r="D13" s="13"/>
      <c r="E13" s="14"/>
      <c r="F13" s="14"/>
      <c r="G13" s="9"/>
      <c r="H13" s="15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ht="13.6" x14ac:dyDescent="0.25">
      <c r="A14" s="9"/>
      <c r="B14" s="17"/>
      <c r="C14" s="17"/>
      <c r="D14" s="17"/>
      <c r="E14" s="17"/>
      <c r="F14" s="17"/>
      <c r="G14" s="9"/>
      <c r="H14" s="15" t="s">
        <v>55</v>
      </c>
      <c r="I14" s="16">
        <f>EXP(I7)/(1+EXP(I7))</f>
        <v>0.21848789954908368</v>
      </c>
      <c r="J14" s="16">
        <f t="shared" ref="I14:U15" si="2">EXP(J7)/(1+EXP(J7))</f>
        <v>0.19677087953692915</v>
      </c>
      <c r="K14" s="16">
        <f t="shared" si="2"/>
        <v>0.17672433599651491</v>
      </c>
      <c r="L14" s="16">
        <f t="shared" si="2"/>
        <v>0.15831754722214833</v>
      </c>
      <c r="M14" s="16">
        <f t="shared" si="2"/>
        <v>0.14149841633285906</v>
      </c>
      <c r="N14" s="16">
        <f t="shared" si="2"/>
        <v>0.12619818782068373</v>
      </c>
      <c r="O14" s="16">
        <f t="shared" si="2"/>
        <v>0.11233589158172502</v>
      </c>
      <c r="P14" s="16">
        <f t="shared" si="2"/>
        <v>9.9822352389675448E-2</v>
      </c>
      <c r="Q14" s="16">
        <f t="shared" si="2"/>
        <v>8.8563670921312884E-2</v>
      </c>
      <c r="R14" s="16">
        <f t="shared" si="2"/>
        <v>7.8464138990274185E-2</v>
      </c>
      <c r="S14" s="16">
        <f t="shared" si="2"/>
        <v>6.942859481260448E-2</v>
      </c>
      <c r="T14" s="16">
        <f t="shared" si="2"/>
        <v>6.136425421930284E-2</v>
      </c>
      <c r="U14" s="16">
        <f t="shared" si="2"/>
        <v>5.4182072337818521E-2</v>
      </c>
    </row>
    <row r="15" spans="1:21" ht="13.6" x14ac:dyDescent="0.25">
      <c r="A15" s="9"/>
      <c r="B15" s="17"/>
      <c r="C15" s="17"/>
      <c r="D15" s="17"/>
      <c r="E15" s="17"/>
      <c r="F15" s="17"/>
      <c r="G15" s="9"/>
      <c r="H15" s="15" t="s">
        <v>56</v>
      </c>
      <c r="I15" s="16">
        <f t="shared" si="2"/>
        <v>9.3527939380463193E-2</v>
      </c>
      <c r="J15" s="16">
        <f t="shared" si="2"/>
        <v>8.2913796662715838E-2</v>
      </c>
      <c r="K15" s="16">
        <f t="shared" si="2"/>
        <v>7.3406668039076417E-2</v>
      </c>
      <c r="L15" s="16">
        <f t="shared" si="2"/>
        <v>6.4912493846794914E-2</v>
      </c>
      <c r="M15" s="16">
        <f t="shared" si="2"/>
        <v>5.734038948638303E-2</v>
      </c>
      <c r="N15" s="16">
        <f t="shared" si="2"/>
        <v>5.0603777481908578E-2</v>
      </c>
      <c r="O15" s="16">
        <f t="shared" si="2"/>
        <v>4.4621150064712775E-2</v>
      </c>
      <c r="P15" s="16">
        <f t="shared" si="2"/>
        <v>3.9316527655702219E-2</v>
      </c>
      <c r="Q15" s="16">
        <f t="shared" si="2"/>
        <v>3.4619674358267578E-2</v>
      </c>
      <c r="R15" s="16">
        <f t="shared" si="2"/>
        <v>3.0466125121780843E-2</v>
      </c>
      <c r="S15" s="16">
        <f t="shared" si="2"/>
        <v>2.6797071784048158E-2</v>
      </c>
      <c r="T15" s="16">
        <f t="shared" si="2"/>
        <v>2.3559147583907678E-2</v>
      </c>
      <c r="U15" s="16">
        <f>EXP(U8)/(1+EXP(U8))</f>
        <v>2.0704142492553486E-2</v>
      </c>
    </row>
    <row r="16" spans="1:21" ht="13.6" x14ac:dyDescent="0.25">
      <c r="A16" s="9"/>
      <c r="B16" s="17"/>
      <c r="C16" s="17"/>
      <c r="D16" s="17"/>
      <c r="E16" s="17"/>
      <c r="F16" s="17"/>
      <c r="G16" s="9"/>
      <c r="H16" s="15"/>
      <c r="I16" s="15"/>
      <c r="J16" s="15"/>
      <c r="K16" s="15"/>
      <c r="L16" s="15"/>
      <c r="M16" s="15"/>
      <c r="N16" s="17"/>
      <c r="O16" s="17"/>
      <c r="P16" s="17"/>
      <c r="Q16" s="17"/>
      <c r="R16" s="17"/>
      <c r="S16" s="17"/>
      <c r="T16" s="9"/>
      <c r="U16" s="9"/>
    </row>
  </sheetData>
  <mergeCells count="2">
    <mergeCell ref="B2:E2"/>
    <mergeCell ref="I2:U2"/>
  </mergeCells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Logit to Prob</vt:lpstr>
      <vt:lpstr>Saturated Means</vt:lpstr>
      <vt:lpstr>Deviance Comparisons</vt:lpstr>
      <vt:lpstr>Pred Values</vt:lpstr>
    </vt:vector>
  </TitlesOfParts>
  <Company>University of Nebraska-Lincoln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</cp:lastModifiedBy>
  <dcterms:created xsi:type="dcterms:W3CDTF">2008-03-25T21:48:33Z</dcterms:created>
  <dcterms:modified xsi:type="dcterms:W3CDTF">2018-04-09T20:09:15Z</dcterms:modified>
</cp:coreProperties>
</file>